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secalculation\01122023\РАСЧЁТ_01_12_2023\"/>
    </mc:Choice>
  </mc:AlternateContent>
  <xr:revisionPtr revIDLastSave="0" documentId="13_ncr:1_{56379554-06F0-4A24-8E70-81BC7AC488B2}" xr6:coauthVersionLast="47" xr6:coauthVersionMax="47" xr10:uidLastSave="{00000000-0000-0000-0000-000000000000}"/>
  <bookViews>
    <workbookView xWindow="-120" yWindow="-120" windowWidth="29040" windowHeight="15840" firstSheet="2" activeTab="10" xr2:uid="{00000000-000D-0000-FFFF-FFFF00000000}"/>
  </bookViews>
  <sheets>
    <sheet name="01.01.2023" sheetId="51" r:id="rId1"/>
    <sheet name="01.02.2023" sheetId="52" r:id="rId2"/>
    <sheet name="01.03.2023" sheetId="53" r:id="rId3"/>
    <sheet name="01.04.2023" sheetId="56" r:id="rId4"/>
    <sheet name="01.05.2023" sheetId="57" r:id="rId5"/>
    <sheet name="01.06.2023" sheetId="58" r:id="rId6"/>
    <sheet name="01.07.2023" sheetId="59" r:id="rId7"/>
    <sheet name="01.08.2023" sheetId="60" r:id="rId8"/>
    <sheet name="01.09.2023" sheetId="61" r:id="rId9"/>
    <sheet name="01.10.2023" sheetId="63" r:id="rId10"/>
    <sheet name="01.11.2023" sheetId="64" r:id="rId11"/>
    <sheet name="01.12.2023" sheetId="6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91029"/>
</workbook>
</file>

<file path=xl/calcChain.xml><?xml version="1.0" encoding="utf-8"?>
<calcChain xmlns="http://schemas.openxmlformats.org/spreadsheetml/2006/main">
  <c r="E6" i="64" l="1"/>
  <c r="E7" i="64"/>
  <c r="E8" i="64"/>
  <c r="E9" i="64"/>
  <c r="E10" i="64"/>
  <c r="E11" i="64"/>
  <c r="E12" i="64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5" i="64"/>
  <c r="D6" i="64"/>
  <c r="D7" i="64"/>
  <c r="D8" i="64"/>
  <c r="D9" i="64"/>
  <c r="D10" i="64"/>
  <c r="D11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C23" i="64" s="1"/>
  <c r="D24" i="64"/>
  <c r="D25" i="64"/>
  <c r="C25" i="64" s="1"/>
  <c r="D26" i="64"/>
  <c r="D27" i="64"/>
  <c r="D28" i="64"/>
  <c r="D29" i="64"/>
  <c r="D30" i="64"/>
  <c r="D31" i="64"/>
  <c r="D32" i="64"/>
  <c r="D5" i="64"/>
  <c r="B3" i="64"/>
  <c r="E32" i="66"/>
  <c r="D32" i="66"/>
  <c r="C32" i="66"/>
  <c r="E31" i="66"/>
  <c r="D31" i="66"/>
  <c r="C31" i="66"/>
  <c r="E30" i="66"/>
  <c r="D30" i="66"/>
  <c r="C30" i="66"/>
  <c r="E29" i="66"/>
  <c r="D29" i="66"/>
  <c r="C29" i="66"/>
  <c r="E28" i="66"/>
  <c r="D28" i="66"/>
  <c r="C28" i="66"/>
  <c r="E27" i="66"/>
  <c r="D27" i="66"/>
  <c r="C27" i="66"/>
  <c r="E26" i="66"/>
  <c r="D26" i="66"/>
  <c r="C26" i="66"/>
  <c r="E25" i="66"/>
  <c r="D25" i="66"/>
  <c r="C25" i="66"/>
  <c r="E24" i="66"/>
  <c r="D24" i="66"/>
  <c r="C24" i="66"/>
  <c r="E23" i="66"/>
  <c r="D23" i="66"/>
  <c r="C23" i="66"/>
  <c r="E22" i="66"/>
  <c r="D22" i="66"/>
  <c r="C22" i="66"/>
  <c r="E21" i="66"/>
  <c r="D21" i="66"/>
  <c r="C21" i="66"/>
  <c r="E20" i="66"/>
  <c r="D20" i="66"/>
  <c r="C20" i="66"/>
  <c r="E19" i="66"/>
  <c r="D19" i="66"/>
  <c r="C19" i="66"/>
  <c r="E18" i="66"/>
  <c r="D18" i="66"/>
  <c r="C18" i="66"/>
  <c r="E17" i="66"/>
  <c r="D17" i="66"/>
  <c r="C17" i="66"/>
  <c r="E16" i="66"/>
  <c r="D16" i="66"/>
  <c r="C16" i="66"/>
  <c r="E15" i="66"/>
  <c r="D15" i="66"/>
  <c r="C15" i="66"/>
  <c r="E14" i="66"/>
  <c r="D14" i="66"/>
  <c r="C14" i="66"/>
  <c r="E13" i="66"/>
  <c r="D13" i="66"/>
  <c r="C13" i="66"/>
  <c r="E12" i="66"/>
  <c r="D12" i="66"/>
  <c r="C12" i="66"/>
  <c r="E11" i="66"/>
  <c r="D11" i="66"/>
  <c r="C11" i="66"/>
  <c r="E10" i="66"/>
  <c r="D10" i="66"/>
  <c r="C10" i="66"/>
  <c r="E9" i="66"/>
  <c r="D9" i="66"/>
  <c r="C9" i="66"/>
  <c r="E8" i="66"/>
  <c r="D8" i="66"/>
  <c r="C8" i="66"/>
  <c r="E7" i="66"/>
  <c r="D7" i="66"/>
  <c r="C7" i="66"/>
  <c r="E6" i="66"/>
  <c r="D6" i="66"/>
  <c r="C6" i="66"/>
  <c r="E5" i="66"/>
  <c r="E33" i="66" s="1"/>
  <c r="D5" i="66"/>
  <c r="D33" i="66" s="1"/>
  <c r="C5" i="66"/>
  <c r="C33" i="66" s="1"/>
  <c r="B3" i="66"/>
  <c r="B3" i="63"/>
  <c r="E6" i="63"/>
  <c r="E7" i="63"/>
  <c r="E8" i="63"/>
  <c r="E9" i="63"/>
  <c r="E10" i="63"/>
  <c r="E11" i="63"/>
  <c r="E12" i="63"/>
  <c r="E13" i="63"/>
  <c r="E14" i="63"/>
  <c r="C14" i="63" s="1"/>
  <c r="E15" i="63"/>
  <c r="E16" i="63"/>
  <c r="E17" i="63"/>
  <c r="E18" i="63"/>
  <c r="E19" i="63"/>
  <c r="E20" i="63"/>
  <c r="E21" i="63"/>
  <c r="C21" i="63" s="1"/>
  <c r="E22" i="63"/>
  <c r="E23" i="63"/>
  <c r="E24" i="63"/>
  <c r="E25" i="63"/>
  <c r="E26" i="63"/>
  <c r="E27" i="63"/>
  <c r="E28" i="63"/>
  <c r="E29" i="63"/>
  <c r="E30" i="63"/>
  <c r="E31" i="63"/>
  <c r="E32" i="63"/>
  <c r="C32" i="63" s="1"/>
  <c r="E5" i="63"/>
  <c r="D6" i="63"/>
  <c r="D7" i="63"/>
  <c r="D8" i="63"/>
  <c r="D9" i="63"/>
  <c r="D10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C22" i="63" s="1"/>
  <c r="D23" i="63"/>
  <c r="D24" i="63"/>
  <c r="D25" i="63"/>
  <c r="D26" i="63"/>
  <c r="D27" i="63"/>
  <c r="D28" i="63"/>
  <c r="D29" i="63"/>
  <c r="C29" i="63" s="1"/>
  <c r="D30" i="63"/>
  <c r="D31" i="63"/>
  <c r="C31" i="63" s="1"/>
  <c r="D32" i="63"/>
  <c r="D5" i="63"/>
  <c r="C31" i="64"/>
  <c r="C22" i="64"/>
  <c r="C14" i="64"/>
  <c r="C10" i="64"/>
  <c r="B3" i="61"/>
  <c r="E6" i="61"/>
  <c r="E7" i="61"/>
  <c r="E8" i="61"/>
  <c r="E9" i="61"/>
  <c r="E10" i="61"/>
  <c r="C10" i="61" s="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C24" i="61" s="1"/>
  <c r="E25" i="61"/>
  <c r="E26" i="61"/>
  <c r="E27" i="61"/>
  <c r="E28" i="61"/>
  <c r="E29" i="61"/>
  <c r="E30" i="61"/>
  <c r="E31" i="61"/>
  <c r="E32" i="61"/>
  <c r="E5" i="61"/>
  <c r="D6" i="61"/>
  <c r="D7" i="61"/>
  <c r="D8" i="61"/>
  <c r="D9" i="61"/>
  <c r="D10" i="61"/>
  <c r="D11" i="61"/>
  <c r="D12" i="61"/>
  <c r="D13" i="61"/>
  <c r="D14" i="61"/>
  <c r="D15" i="61"/>
  <c r="D16" i="61"/>
  <c r="D17" i="61"/>
  <c r="D18" i="61"/>
  <c r="D19" i="61"/>
  <c r="D20" i="61"/>
  <c r="D21" i="61"/>
  <c r="D22" i="61"/>
  <c r="C22" i="61" s="1"/>
  <c r="D23" i="61"/>
  <c r="D24" i="61"/>
  <c r="D25" i="61"/>
  <c r="D26" i="61"/>
  <c r="D27" i="61"/>
  <c r="D28" i="61"/>
  <c r="D29" i="61"/>
  <c r="D30" i="61"/>
  <c r="D31" i="61"/>
  <c r="D32" i="61"/>
  <c r="D5" i="61"/>
  <c r="C24" i="63"/>
  <c r="C19" i="63"/>
  <c r="C12" i="63"/>
  <c r="C10" i="63"/>
  <c r="C7" i="63"/>
  <c r="E6" i="60"/>
  <c r="E7" i="60"/>
  <c r="E8" i="60"/>
  <c r="E9" i="60"/>
  <c r="E10" i="60"/>
  <c r="C10" i="60" s="1"/>
  <c r="E11" i="60"/>
  <c r="E12" i="60"/>
  <c r="E13" i="60"/>
  <c r="E14" i="60"/>
  <c r="E15" i="60"/>
  <c r="E16" i="60"/>
  <c r="C16" i="60" s="1"/>
  <c r="E17" i="60"/>
  <c r="E18" i="60"/>
  <c r="E19" i="60"/>
  <c r="E20" i="60"/>
  <c r="E21" i="60"/>
  <c r="E22" i="60"/>
  <c r="E23" i="60"/>
  <c r="E24" i="60"/>
  <c r="E25" i="60"/>
  <c r="E26" i="60"/>
  <c r="E27" i="60"/>
  <c r="E28" i="60"/>
  <c r="C28" i="60" s="1"/>
  <c r="E29" i="60"/>
  <c r="E30" i="60"/>
  <c r="E31" i="60"/>
  <c r="E32" i="60"/>
  <c r="E5" i="60"/>
  <c r="D6" i="60"/>
  <c r="D7" i="60"/>
  <c r="D8" i="60"/>
  <c r="D9" i="60"/>
  <c r="D10" i="60"/>
  <c r="D11" i="60"/>
  <c r="D12" i="60"/>
  <c r="D13" i="60"/>
  <c r="D14" i="60"/>
  <c r="D15" i="60"/>
  <c r="D16" i="60"/>
  <c r="D17" i="60"/>
  <c r="D18" i="60"/>
  <c r="C18" i="60" s="1"/>
  <c r="D19" i="60"/>
  <c r="D20" i="60"/>
  <c r="D21" i="60"/>
  <c r="D22" i="60"/>
  <c r="D23" i="60"/>
  <c r="D24" i="60"/>
  <c r="C24" i="60" s="1"/>
  <c r="D25" i="60"/>
  <c r="D26" i="60"/>
  <c r="D27" i="60"/>
  <c r="D28" i="60"/>
  <c r="D29" i="60"/>
  <c r="D30" i="60"/>
  <c r="C30" i="60" s="1"/>
  <c r="D31" i="60"/>
  <c r="D32" i="60"/>
  <c r="D5" i="60"/>
  <c r="C20" i="61"/>
  <c r="C22" i="60"/>
  <c r="B3" i="60"/>
  <c r="E6" i="59"/>
  <c r="E7" i="59"/>
  <c r="E8" i="59"/>
  <c r="E9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5" i="59"/>
  <c r="D6" i="59"/>
  <c r="D7" i="59"/>
  <c r="C7" i="59" s="1"/>
  <c r="D8" i="59"/>
  <c r="D9" i="59"/>
  <c r="D10" i="59"/>
  <c r="D11" i="59"/>
  <c r="D12" i="59"/>
  <c r="D13" i="59"/>
  <c r="C13" i="59" s="1"/>
  <c r="D14" i="59"/>
  <c r="D15" i="59"/>
  <c r="D16" i="59"/>
  <c r="D17" i="59"/>
  <c r="D18" i="59"/>
  <c r="D19" i="59"/>
  <c r="C19" i="59" s="1"/>
  <c r="D20" i="59"/>
  <c r="D21" i="59"/>
  <c r="D22" i="59"/>
  <c r="D23" i="59"/>
  <c r="D24" i="59"/>
  <c r="D25" i="59"/>
  <c r="C25" i="59" s="1"/>
  <c r="D26" i="59"/>
  <c r="D27" i="59"/>
  <c r="D28" i="59"/>
  <c r="D29" i="59"/>
  <c r="D30" i="59"/>
  <c r="D31" i="59"/>
  <c r="C31" i="59" s="1"/>
  <c r="D32" i="59"/>
  <c r="D5" i="59"/>
  <c r="B3" i="59"/>
  <c r="E6" i="58"/>
  <c r="E7" i="58"/>
  <c r="E8" i="58"/>
  <c r="E9" i="58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D6" i="58"/>
  <c r="D7" i="58"/>
  <c r="D8" i="58"/>
  <c r="D9" i="58"/>
  <c r="D10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E5" i="58"/>
  <c r="D5" i="58"/>
  <c r="B3" i="58"/>
  <c r="B3" i="57"/>
  <c r="E6" i="57"/>
  <c r="E7" i="57"/>
  <c r="E8" i="57"/>
  <c r="E9" i="57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D6" i="57"/>
  <c r="D7" i="57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5" i="57"/>
  <c r="E5" i="57"/>
  <c r="C15" i="64" l="1"/>
  <c r="C11" i="64"/>
  <c r="C17" i="64"/>
  <c r="C20" i="64"/>
  <c r="C9" i="64"/>
  <c r="C26" i="64"/>
  <c r="C29" i="64"/>
  <c r="C32" i="64"/>
  <c r="C31" i="61"/>
  <c r="C7" i="61"/>
  <c r="C29" i="61"/>
  <c r="C23" i="61"/>
  <c r="C17" i="61"/>
  <c r="C11" i="61"/>
  <c r="C7" i="64"/>
  <c r="C21" i="64"/>
  <c r="C27" i="64"/>
  <c r="C27" i="63"/>
  <c r="C15" i="63"/>
  <c r="C9" i="63"/>
  <c r="C25" i="63"/>
  <c r="C13" i="64"/>
  <c r="C19" i="64"/>
  <c r="C23" i="63"/>
  <c r="C25" i="60"/>
  <c r="C29" i="60"/>
  <c r="C17" i="60"/>
  <c r="C11" i="60"/>
  <c r="C5" i="64"/>
  <c r="C8" i="64"/>
  <c r="C17" i="63"/>
  <c r="C11" i="63"/>
  <c r="C26" i="63"/>
  <c r="C20" i="63"/>
  <c r="C8" i="63"/>
  <c r="C5" i="63"/>
  <c r="C13" i="63"/>
  <c r="C6" i="64"/>
  <c r="C18" i="64"/>
  <c r="C30" i="64"/>
  <c r="C16" i="64"/>
  <c r="C28" i="64"/>
  <c r="D33" i="63"/>
  <c r="C5" i="61"/>
  <c r="C6" i="63"/>
  <c r="C18" i="63"/>
  <c r="C30" i="63"/>
  <c r="D33" i="64"/>
  <c r="C12" i="64"/>
  <c r="C24" i="64"/>
  <c r="C29" i="59"/>
  <c r="C16" i="63"/>
  <c r="C28" i="63"/>
  <c r="C13" i="61"/>
  <c r="E33" i="64"/>
  <c r="C15" i="61"/>
  <c r="C32" i="61"/>
  <c r="C8" i="61"/>
  <c r="C25" i="61"/>
  <c r="C19" i="61"/>
  <c r="C12" i="61"/>
  <c r="C27" i="61"/>
  <c r="C21" i="61"/>
  <c r="C9" i="61"/>
  <c r="E33" i="61"/>
  <c r="C6" i="61"/>
  <c r="C18" i="61"/>
  <c r="C30" i="61"/>
  <c r="E33" i="63"/>
  <c r="C28" i="59"/>
  <c r="C22" i="59"/>
  <c r="C16" i="59"/>
  <c r="C10" i="59"/>
  <c r="C16" i="61"/>
  <c r="C28" i="61"/>
  <c r="C21" i="60"/>
  <c r="C15" i="60"/>
  <c r="C13" i="60"/>
  <c r="C14" i="61"/>
  <c r="C26" i="61"/>
  <c r="C12" i="60"/>
  <c r="C6" i="60"/>
  <c r="C14" i="60"/>
  <c r="C8" i="60"/>
  <c r="C23" i="59"/>
  <c r="C17" i="59"/>
  <c r="C9" i="59"/>
  <c r="D33" i="61"/>
  <c r="C30" i="58"/>
  <c r="C24" i="58"/>
  <c r="C18" i="58"/>
  <c r="C32" i="59"/>
  <c r="C26" i="59"/>
  <c r="C20" i="59"/>
  <c r="C8" i="59"/>
  <c r="C6" i="59"/>
  <c r="C7" i="60"/>
  <c r="C22" i="58"/>
  <c r="C17" i="58"/>
  <c r="C16" i="58"/>
  <c r="C11" i="59"/>
  <c r="E33" i="60"/>
  <c r="C27" i="60"/>
  <c r="C9" i="60"/>
  <c r="C31" i="60"/>
  <c r="C27" i="58"/>
  <c r="C32" i="60"/>
  <c r="C26" i="60"/>
  <c r="C20" i="60"/>
  <c r="C19" i="60"/>
  <c r="C23" i="60"/>
  <c r="D33" i="60"/>
  <c r="C5" i="60"/>
  <c r="C29" i="58"/>
  <c r="C11" i="58"/>
  <c r="C31" i="58"/>
  <c r="C19" i="58"/>
  <c r="C10" i="58"/>
  <c r="C14" i="59"/>
  <c r="D33" i="59"/>
  <c r="E33" i="59"/>
  <c r="C30" i="59"/>
  <c r="C24" i="59"/>
  <c r="C18" i="59"/>
  <c r="C12" i="59"/>
  <c r="C27" i="59"/>
  <c r="C21" i="59"/>
  <c r="C15" i="59"/>
  <c r="C5" i="59"/>
  <c r="C23" i="58"/>
  <c r="C28" i="58"/>
  <c r="C25" i="58"/>
  <c r="C13" i="58"/>
  <c r="C7" i="58"/>
  <c r="C21" i="58"/>
  <c r="C15" i="58"/>
  <c r="C9" i="58"/>
  <c r="C32" i="58"/>
  <c r="C26" i="58"/>
  <c r="C20" i="58"/>
  <c r="C14" i="58"/>
  <c r="C8" i="58"/>
  <c r="C12" i="58"/>
  <c r="D33" i="58"/>
  <c r="E33" i="58"/>
  <c r="C5" i="58"/>
  <c r="C6" i="58"/>
  <c r="E33" i="57"/>
  <c r="C12" i="57"/>
  <c r="C13" i="57"/>
  <c r="C25" i="57"/>
  <c r="C30" i="57"/>
  <c r="C31" i="57"/>
  <c r="C9" i="57"/>
  <c r="C11" i="57"/>
  <c r="C17" i="57"/>
  <c r="C21" i="57"/>
  <c r="C23" i="57"/>
  <c r="C24" i="57"/>
  <c r="C29" i="57"/>
  <c r="C28" i="57"/>
  <c r="C22" i="57"/>
  <c r="C19" i="57"/>
  <c r="C18" i="57"/>
  <c r="C16" i="57"/>
  <c r="C10" i="57"/>
  <c r="C7" i="57"/>
  <c r="C6" i="57"/>
  <c r="B3" i="56"/>
  <c r="E6" i="56"/>
  <c r="E7" i="56"/>
  <c r="E8" i="56"/>
  <c r="E9" i="56"/>
  <c r="E10" i="56"/>
  <c r="E11" i="56"/>
  <c r="E12" i="56"/>
  <c r="E13" i="56"/>
  <c r="E14" i="56"/>
  <c r="E15" i="56"/>
  <c r="E16" i="56"/>
  <c r="E17" i="56"/>
  <c r="E18" i="56"/>
  <c r="E19" i="56"/>
  <c r="E20" i="56"/>
  <c r="E21" i="56"/>
  <c r="E22" i="56"/>
  <c r="E23" i="56"/>
  <c r="E24" i="56"/>
  <c r="E25" i="56"/>
  <c r="E26" i="56"/>
  <c r="E27" i="56"/>
  <c r="E28" i="56"/>
  <c r="E29" i="56"/>
  <c r="E30" i="56"/>
  <c r="E31" i="56"/>
  <c r="E32" i="56"/>
  <c r="E5" i="56"/>
  <c r="D6" i="56"/>
  <c r="D7" i="56"/>
  <c r="D8" i="56"/>
  <c r="D9" i="56"/>
  <c r="D10" i="56"/>
  <c r="D11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5" i="56"/>
  <c r="D26" i="56"/>
  <c r="D27" i="56"/>
  <c r="D28" i="56"/>
  <c r="D29" i="56"/>
  <c r="D30" i="56"/>
  <c r="D31" i="56"/>
  <c r="D32" i="56"/>
  <c r="D5" i="56"/>
  <c r="C32" i="53"/>
  <c r="C31" i="53"/>
  <c r="C30" i="53"/>
  <c r="C29" i="53"/>
  <c r="C28" i="53"/>
  <c r="C27" i="53"/>
  <c r="C26" i="53"/>
  <c r="C25" i="53"/>
  <c r="C24" i="53"/>
  <c r="C23" i="53"/>
  <c r="C22" i="53"/>
  <c r="C21" i="53"/>
  <c r="C20" i="53"/>
  <c r="C19" i="53"/>
  <c r="C18" i="53"/>
  <c r="C17" i="53"/>
  <c r="C16" i="53"/>
  <c r="C15" i="53"/>
  <c r="C14" i="53"/>
  <c r="C13" i="53"/>
  <c r="C12" i="53"/>
  <c r="C11" i="53"/>
  <c r="C10" i="53"/>
  <c r="C9" i="53"/>
  <c r="C8" i="53"/>
  <c r="C7" i="53"/>
  <c r="C6" i="53"/>
  <c r="E33" i="53"/>
  <c r="D33" i="53"/>
  <c r="C5" i="53"/>
  <c r="E32" i="52"/>
  <c r="D32" i="52"/>
  <c r="E31" i="52"/>
  <c r="D31" i="52"/>
  <c r="E30" i="52"/>
  <c r="D30" i="52"/>
  <c r="E29" i="52"/>
  <c r="D29" i="52"/>
  <c r="E28" i="52"/>
  <c r="D28" i="52"/>
  <c r="E27" i="52"/>
  <c r="D27" i="52"/>
  <c r="E26" i="52"/>
  <c r="D26" i="52"/>
  <c r="E25" i="52"/>
  <c r="D25" i="52"/>
  <c r="E24" i="52"/>
  <c r="D24" i="52"/>
  <c r="E23" i="52"/>
  <c r="D23" i="52"/>
  <c r="E22" i="52"/>
  <c r="D22" i="52"/>
  <c r="E21" i="52"/>
  <c r="D21" i="52"/>
  <c r="E20" i="52"/>
  <c r="D20" i="52"/>
  <c r="E19" i="52"/>
  <c r="D19" i="52"/>
  <c r="E18" i="52"/>
  <c r="D18" i="52"/>
  <c r="E17" i="52"/>
  <c r="D17" i="52"/>
  <c r="E16" i="52"/>
  <c r="D16" i="52"/>
  <c r="E15" i="52"/>
  <c r="D15" i="52"/>
  <c r="E14" i="52"/>
  <c r="D14" i="52"/>
  <c r="E13" i="52"/>
  <c r="D13" i="52"/>
  <c r="E12" i="52"/>
  <c r="D12" i="52"/>
  <c r="E11" i="52"/>
  <c r="D11" i="52"/>
  <c r="E10" i="52"/>
  <c r="D10" i="52"/>
  <c r="E9" i="52"/>
  <c r="D9" i="52"/>
  <c r="E8" i="52"/>
  <c r="D8" i="52"/>
  <c r="E7" i="52"/>
  <c r="D7" i="52"/>
  <c r="E6" i="52"/>
  <c r="D6" i="52"/>
  <c r="E5" i="52"/>
  <c r="D5" i="52"/>
  <c r="B3" i="52"/>
  <c r="E32" i="51"/>
  <c r="D32" i="51"/>
  <c r="E31" i="51"/>
  <c r="D31" i="51"/>
  <c r="E30" i="51"/>
  <c r="D30" i="51"/>
  <c r="E29" i="51"/>
  <c r="D29" i="51"/>
  <c r="E28" i="51"/>
  <c r="D28" i="51"/>
  <c r="E27" i="51"/>
  <c r="D27" i="51"/>
  <c r="E26" i="51"/>
  <c r="D26" i="51"/>
  <c r="E25" i="51"/>
  <c r="D25" i="51"/>
  <c r="E24" i="51"/>
  <c r="D24" i="51"/>
  <c r="E23" i="51"/>
  <c r="D23" i="51"/>
  <c r="E22" i="51"/>
  <c r="D22" i="51"/>
  <c r="E21" i="51"/>
  <c r="D21" i="51"/>
  <c r="E20" i="51"/>
  <c r="D20" i="51"/>
  <c r="E19" i="51"/>
  <c r="D19" i="51"/>
  <c r="E18" i="51"/>
  <c r="D18" i="51"/>
  <c r="E17" i="51"/>
  <c r="D17" i="51"/>
  <c r="E16" i="51"/>
  <c r="D16" i="51"/>
  <c r="E15" i="51"/>
  <c r="D15" i="51"/>
  <c r="E14" i="51"/>
  <c r="D14" i="51"/>
  <c r="E13" i="51"/>
  <c r="D13" i="51"/>
  <c r="E12" i="51"/>
  <c r="D12" i="51"/>
  <c r="E11" i="51"/>
  <c r="D11" i="51"/>
  <c r="E10" i="51"/>
  <c r="D10" i="51"/>
  <c r="E9" i="51"/>
  <c r="D9" i="51"/>
  <c r="E8" i="51"/>
  <c r="D8" i="51"/>
  <c r="E7" i="51"/>
  <c r="D7" i="51"/>
  <c r="E6" i="51"/>
  <c r="D6" i="51"/>
  <c r="E5" i="51"/>
  <c r="D5" i="51"/>
  <c r="B3" i="51"/>
  <c r="C33" i="64" l="1"/>
  <c r="C33" i="63"/>
  <c r="C33" i="61"/>
  <c r="C33" i="59"/>
  <c r="C33" i="60"/>
  <c r="C33" i="58"/>
  <c r="C31" i="56"/>
  <c r="C25" i="56"/>
  <c r="C19" i="56"/>
  <c r="C13" i="56"/>
  <c r="C7" i="56"/>
  <c r="C18" i="56"/>
  <c r="C12" i="56"/>
  <c r="C6" i="56"/>
  <c r="C27" i="56"/>
  <c r="C21" i="56"/>
  <c r="C15" i="56"/>
  <c r="C26" i="56"/>
  <c r="C20" i="56"/>
  <c r="C14" i="56"/>
  <c r="C8" i="57"/>
  <c r="C27" i="57"/>
  <c r="C15" i="57"/>
  <c r="C32" i="57"/>
  <c r="C26" i="57"/>
  <c r="C20" i="57"/>
  <c r="C14" i="57"/>
  <c r="C5" i="57"/>
  <c r="D33" i="57"/>
  <c r="C9" i="52"/>
  <c r="C12" i="52"/>
  <c r="C15" i="52"/>
  <c r="C18" i="52"/>
  <c r="C21" i="52"/>
  <c r="C24" i="52"/>
  <c r="C27" i="52"/>
  <c r="C30" i="52"/>
  <c r="C22" i="56"/>
  <c r="C16" i="56"/>
  <c r="C8" i="56"/>
  <c r="E33" i="52"/>
  <c r="C14" i="52"/>
  <c r="C26" i="52"/>
  <c r="C32" i="52"/>
  <c r="C9" i="56"/>
  <c r="C8" i="52"/>
  <c r="C11" i="52"/>
  <c r="C17" i="52"/>
  <c r="C23" i="52"/>
  <c r="C29" i="52"/>
  <c r="C29" i="56"/>
  <c r="C23" i="56"/>
  <c r="C17" i="56"/>
  <c r="C11" i="56"/>
  <c r="C20" i="52"/>
  <c r="C28" i="56"/>
  <c r="C10" i="56"/>
  <c r="D33" i="56"/>
  <c r="C32" i="56"/>
  <c r="C30" i="56"/>
  <c r="C24" i="56"/>
  <c r="E33" i="56"/>
  <c r="C5" i="56"/>
  <c r="C9" i="51"/>
  <c r="C12" i="51"/>
  <c r="C21" i="51"/>
  <c r="C24" i="51"/>
  <c r="D33" i="52"/>
  <c r="C6" i="52"/>
  <c r="C16" i="51"/>
  <c r="C22" i="51"/>
  <c r="C28" i="51"/>
  <c r="C31" i="51"/>
  <c r="C33" i="53"/>
  <c r="C5" i="52"/>
  <c r="C15" i="51"/>
  <c r="C7" i="52"/>
  <c r="C10" i="52"/>
  <c r="C13" i="52"/>
  <c r="C16" i="52"/>
  <c r="C19" i="52"/>
  <c r="C22" i="52"/>
  <c r="C25" i="52"/>
  <c r="C28" i="52"/>
  <c r="C31" i="52"/>
  <c r="C5" i="51"/>
  <c r="C8" i="51"/>
  <c r="C17" i="51"/>
  <c r="C20" i="51"/>
  <c r="C13" i="51"/>
  <c r="C27" i="51"/>
  <c r="C23" i="51"/>
  <c r="C29" i="51"/>
  <c r="C32" i="51"/>
  <c r="C7" i="51"/>
  <c r="C25" i="51"/>
  <c r="C10" i="51"/>
  <c r="C11" i="51"/>
  <c r="C19" i="51"/>
  <c r="C14" i="51"/>
  <c r="C26" i="51"/>
  <c r="D33" i="51"/>
  <c r="E33" i="51"/>
  <c r="C6" i="51"/>
  <c r="C18" i="51"/>
  <c r="C30" i="51"/>
  <c r="C33" i="57" l="1"/>
  <c r="C33" i="56"/>
  <c r="C33" i="52"/>
  <c r="C33" i="51"/>
</calcChain>
</file>

<file path=xl/sharedStrings.xml><?xml version="1.0" encoding="utf-8"?>
<sst xmlns="http://schemas.openxmlformats.org/spreadsheetml/2006/main" count="409" uniqueCount="35">
  <si>
    <t>Количество прикрепленного населения к медицинским организациям</t>
  </si>
  <si>
    <t>ВЗРОСЛЫЕ:</t>
  </si>
  <si>
    <t>ДЕТИ:</t>
  </si>
  <si>
    <t>Итого по субъекту</t>
  </si>
  <si>
    <t>(ЧЕЛ.)</t>
  </si>
  <si>
    <t>Застрахованные лица не прикрепленные к МО</t>
  </si>
  <si>
    <t>НАИМЕНОВАНИЕ МО</t>
  </si>
  <si>
    <t>ГБУЗ КО  "ГОРОДСКАЯ БОЛЬНИЦА № 3"</t>
  </si>
  <si>
    <t>ГБУЗ КО  "ГОРОДСКАЯ БОЛЬНИЦА № 2"</t>
  </si>
  <si>
    <t>ГБУЗ КО "ГОРОДСКАЯ ПОЛИКЛИНИКА № 3"</t>
  </si>
  <si>
    <t>ГБУЗ КО "БАЛТИЙСКАЯ ЦРБ"</t>
  </si>
  <si>
    <t>ГБУЗ КО "СВЕТЛОВСКАЯ ЦГБ"</t>
  </si>
  <si>
    <t>ГБУЗ КО "СОВЕТСКАЯ ЦГБ"</t>
  </si>
  <si>
    <t>ГБУЗ КО "БАГРАТИОНОВСКАЯ ЦРБ"</t>
  </si>
  <si>
    <t>ГБУЗ КО "ГВАРДЕЙСКАЯ ЦРБ"</t>
  </si>
  <si>
    <t>ГБУЗ КО "ГУРЬЕВСКАЯ ЦРБ"</t>
  </si>
  <si>
    <t>ГБУЗ КО "ГУСЕВСКАЯ ЦРБ"</t>
  </si>
  <si>
    <t>ГБУЗ КО "ЗЕЛЕНОГРАДСКАЯ ЦРБ"</t>
  </si>
  <si>
    <t>ГБУЗ КО "НЕСТЕРОВСКАЯ ЦРБ"</t>
  </si>
  <si>
    <t>ГБУЗ КО "НЕМАНСКАЯ ЦРБ"</t>
  </si>
  <si>
    <t>ГБУЗ КО "СЛАВСКАЯ ЦРБ"</t>
  </si>
  <si>
    <t>ГБУЗ КО "ЧЕРНЯХОВСКАЯ ЦРБ"</t>
  </si>
  <si>
    <t>ГБУЗ КО "КРАСНОЗНАМЕНСКАЯ ЦРБ"</t>
  </si>
  <si>
    <t>ГБУЗ КО "ОЗЕРСКАЯ ЦРБ"</t>
  </si>
  <si>
    <t>ГБУЗ КО "ПОЛЕССКАЯ ЦРБ"</t>
  </si>
  <si>
    <t>ГБУЗ КО "ПРАВДИНСКАЯ ЦРБ"</t>
  </si>
  <si>
    <t>ГБУЗ КО "МАМОНОВСКАЯ ГБ"</t>
  </si>
  <si>
    <t>ГБУЗ КО "ЛАДУШКИНСКАЯ ГБ"</t>
  </si>
  <si>
    <t>ГБУЗ КО "ЦЕНТРАЛЬНАЯ ГОРОДСКАЯ КЛИНИЧЕСКАЯ БОЛЬНИЦА"</t>
  </si>
  <si>
    <t>ФГБУ "1409 ВОЕННО-МОРСКОЙ КЛИНИЧЕСКИЙ ГОСПИТАЛЬ" М РФ</t>
  </si>
  <si>
    <t>ЧУЗ "РЖД-МЕДИЦИНА"Г.КАЛИНИНГРАД"</t>
  </si>
  <si>
    <t>ГБУЗ КО  "ГОРОДСКАЯ БОЛЬНИЦА № 4"</t>
  </si>
  <si>
    <t>ГБУЗ КО "МЕЖРАЙОННАЯ БОЛЬНИЦА № 1"</t>
  </si>
  <si>
    <t>ГБУЗ КО "ГОРОДСКАЯ ДЕТСКАЯ ПОЛИКЛИНИКА"</t>
  </si>
  <si>
    <t>по состоянию на 01.03.2023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</si>
</sst>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b/>
      <sz val="9"/>
      <color indexed="8"/>
      <name val="Calibri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3" fillId="0" borderId="5" xfId="0" applyFont="1" applyBorder="1"/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3" fillId="0" borderId="9" xfId="0" applyFont="1" applyBorder="1"/>
    <xf numFmtId="0" fontId="1" fillId="0" borderId="1" xfId="0" applyFont="1" applyBorder="1"/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" xfId="0" applyBorder="1"/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012023/&#1056;&#1040;&#1057;&#1063;&#1025;&#1058;_01_01_2023/&#1054;&#1073;&#1097;&#1080;&#1081;&#1056;&#1072;&#1089;&#1095;&#1105;&#1090;_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102023/&#1056;&#1040;&#1057;&#1063;&#1025;&#1058;_01_10_2023/&#1054;&#1073;&#1097;&#1080;&#1081;&#1056;&#1072;&#1089;&#1095;&#1105;&#1090;_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112023/&#1056;&#1040;&#1057;&#1063;&#1025;&#1058;_01_11_2023/&#1054;&#1073;&#1097;&#1080;&#1081;&#1056;&#1072;&#1089;&#1095;&#1105;&#1090;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022023/&#1056;&#1040;&#1057;&#1063;&#1025;&#1058;_01_02_2023/&#1054;&#1073;&#1097;&#1080;&#1081;&#1056;&#1072;&#1089;&#1095;&#1105;&#1090;_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042023/&#1056;&#1040;&#1057;&#1063;&#1025;&#1058;_01_04_2023/&#1054;&#1073;&#1097;&#1080;&#1081;&#1056;&#1072;&#1089;&#1095;&#1105;&#1090;_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052023/&#1056;&#1040;&#1057;&#1063;&#1025;&#1058;_01_05_2023/&#1054;&#1073;&#1097;&#1080;&#1081;&#1056;&#1072;&#1089;&#1095;&#1105;&#1090;_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062023/&#1056;&#1040;&#1057;&#1063;&#1025;&#1058;_01_06_2023/&#1054;&#1073;&#1097;&#1080;&#1081;&#1056;&#1072;&#1089;&#1095;&#1105;&#1090;_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072023/&#1056;&#1040;&#1057;&#1063;&#1025;&#1058;_01_07_2023/&#1054;&#1073;&#1097;&#1080;&#1081;&#1056;&#1072;&#1089;&#1095;&#1105;&#1090;_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80;&#1081;&#1056;&#1072;&#1089;&#1095;&#1105;&#1090;_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082023/&#1056;&#1040;&#1057;&#1063;&#1025;&#1058;_01_08_2023/&#1054;&#1073;&#1097;&#1080;&#1081;&#1056;&#1072;&#1089;&#1095;&#1105;&#1090;_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calculation/01092023/&#1056;&#1040;&#1057;&#1063;&#1025;&#1058;_01_09_2023/&#1054;&#1073;&#1097;&#1080;&#1081;&#1056;&#1072;&#1089;&#1095;&#1105;&#1090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ушкин-Славск"/>
      <sheetName val="ОБЛАСТЬ СК"/>
      <sheetName val="ГОРОД СК"/>
      <sheetName val="СВОД СК"/>
      <sheetName val="МИНЗДРАВ"/>
      <sheetName val="Славский МО"/>
    </sheetNames>
    <sheetDataSet>
      <sheetData sheetId="0">
        <row r="2">
          <cell r="C2">
            <v>44927</v>
          </cell>
        </row>
      </sheetData>
      <sheetData sheetId="1"/>
      <sheetData sheetId="2">
        <row r="9">
          <cell r="Q9">
            <v>77063</v>
          </cell>
          <cell r="R9">
            <v>0</v>
          </cell>
        </row>
        <row r="10">
          <cell r="Q10">
            <v>74805</v>
          </cell>
          <cell r="R10">
            <v>3760</v>
          </cell>
        </row>
        <row r="11">
          <cell r="Q11">
            <v>12270</v>
          </cell>
          <cell r="R11">
            <v>0</v>
          </cell>
        </row>
        <row r="12">
          <cell r="Q12">
            <v>20747</v>
          </cell>
          <cell r="R12">
            <v>5613</v>
          </cell>
        </row>
        <row r="13">
          <cell r="Q13">
            <v>22740</v>
          </cell>
          <cell r="R13">
            <v>4893</v>
          </cell>
        </row>
        <row r="14">
          <cell r="Q14">
            <v>27559</v>
          </cell>
          <cell r="R14">
            <v>6334</v>
          </cell>
        </row>
        <row r="15">
          <cell r="Q15">
            <v>19331</v>
          </cell>
          <cell r="R15">
            <v>4820</v>
          </cell>
        </row>
        <row r="16">
          <cell r="Q16">
            <v>20431</v>
          </cell>
          <cell r="R16">
            <v>5170</v>
          </cell>
        </row>
        <row r="17">
          <cell r="Q17">
            <v>55343</v>
          </cell>
          <cell r="R17">
            <v>18231</v>
          </cell>
        </row>
        <row r="18">
          <cell r="Q18">
            <v>23165</v>
          </cell>
          <cell r="R18">
            <v>5732</v>
          </cell>
        </row>
        <row r="19">
          <cell r="Q19">
            <v>26767</v>
          </cell>
          <cell r="R19">
            <v>6778</v>
          </cell>
        </row>
        <row r="20">
          <cell r="Q20">
            <v>9394</v>
          </cell>
          <cell r="R20">
            <v>2433</v>
          </cell>
        </row>
        <row r="21">
          <cell r="Q21">
            <v>12741</v>
          </cell>
          <cell r="R21">
            <v>3273</v>
          </cell>
        </row>
        <row r="22">
          <cell r="Q22">
            <v>12293</v>
          </cell>
          <cell r="R22">
            <v>2930</v>
          </cell>
        </row>
        <row r="23">
          <cell r="Q23">
            <v>31491</v>
          </cell>
          <cell r="R23">
            <v>8486</v>
          </cell>
        </row>
        <row r="24">
          <cell r="Q24">
            <v>7439</v>
          </cell>
          <cell r="R24">
            <v>1835</v>
          </cell>
        </row>
        <row r="25">
          <cell r="Q25">
            <v>8701</v>
          </cell>
          <cell r="R25">
            <v>2361</v>
          </cell>
        </row>
        <row r="26">
          <cell r="Q26">
            <v>13139</v>
          </cell>
          <cell r="R26">
            <v>3110</v>
          </cell>
        </row>
        <row r="27">
          <cell r="Q27">
            <v>12678</v>
          </cell>
          <cell r="R27">
            <v>3253</v>
          </cell>
        </row>
        <row r="28">
          <cell r="Q28">
            <v>13413</v>
          </cell>
          <cell r="R28">
            <v>0</v>
          </cell>
        </row>
        <row r="29">
          <cell r="Q29">
            <v>8161</v>
          </cell>
          <cell r="R29">
            <v>2005</v>
          </cell>
        </row>
        <row r="30">
          <cell r="Q30">
            <v>5005</v>
          </cell>
          <cell r="R30">
            <v>1109</v>
          </cell>
        </row>
        <row r="31">
          <cell r="Q31">
            <v>168991</v>
          </cell>
          <cell r="R31">
            <v>0</v>
          </cell>
        </row>
        <row r="32">
          <cell r="Q32">
            <v>97519</v>
          </cell>
          <cell r="R32">
            <v>1025</v>
          </cell>
        </row>
        <row r="33">
          <cell r="Q33">
            <v>30263</v>
          </cell>
          <cell r="R33">
            <v>6870</v>
          </cell>
        </row>
        <row r="34">
          <cell r="Q34">
            <v>12963</v>
          </cell>
          <cell r="R34">
            <v>0</v>
          </cell>
        </row>
        <row r="35">
          <cell r="Q35">
            <v>0</v>
          </cell>
          <cell r="R35">
            <v>118435</v>
          </cell>
        </row>
        <row r="36">
          <cell r="Q36">
            <v>47</v>
          </cell>
          <cell r="R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ушкин-Славск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45200</v>
          </cell>
        </row>
      </sheetData>
      <sheetData sheetId="1"/>
      <sheetData sheetId="2">
        <row r="9">
          <cell r="Q9">
            <v>78763</v>
          </cell>
          <cell r="R9">
            <v>0</v>
          </cell>
        </row>
        <row r="10">
          <cell r="Q10">
            <v>75249</v>
          </cell>
          <cell r="R10">
            <v>0</v>
          </cell>
        </row>
        <row r="11">
          <cell r="Q11">
            <v>12164</v>
          </cell>
          <cell r="R11">
            <v>0</v>
          </cell>
        </row>
        <row r="12">
          <cell r="Q12">
            <v>20595</v>
          </cell>
          <cell r="R12">
            <v>5533</v>
          </cell>
        </row>
        <row r="13">
          <cell r="Q13">
            <v>22593</v>
          </cell>
          <cell r="R13">
            <v>4844</v>
          </cell>
        </row>
        <row r="14">
          <cell r="Q14">
            <v>27242</v>
          </cell>
          <cell r="R14">
            <v>6190</v>
          </cell>
        </row>
        <row r="15">
          <cell r="Q15">
            <v>19343</v>
          </cell>
          <cell r="R15">
            <v>4828</v>
          </cell>
        </row>
        <row r="16">
          <cell r="Q16">
            <v>20351</v>
          </cell>
          <cell r="R16">
            <v>5039</v>
          </cell>
        </row>
        <row r="17">
          <cell r="Q17">
            <v>56262</v>
          </cell>
          <cell r="R17">
            <v>18237</v>
          </cell>
        </row>
        <row r="18">
          <cell r="Q18">
            <v>22979</v>
          </cell>
          <cell r="R18">
            <v>5749</v>
          </cell>
        </row>
        <row r="19">
          <cell r="Q19">
            <v>27128</v>
          </cell>
          <cell r="R19">
            <v>6882</v>
          </cell>
        </row>
        <row r="20">
          <cell r="Q20">
            <v>9105</v>
          </cell>
          <cell r="R20">
            <v>2337</v>
          </cell>
        </row>
        <row r="21">
          <cell r="Q21">
            <v>12545</v>
          </cell>
          <cell r="R21">
            <v>3149</v>
          </cell>
        </row>
        <row r="22">
          <cell r="Q22">
            <v>12203</v>
          </cell>
          <cell r="R22">
            <v>2948</v>
          </cell>
        </row>
        <row r="23">
          <cell r="Q23">
            <v>30787</v>
          </cell>
          <cell r="R23">
            <v>8310</v>
          </cell>
        </row>
        <row r="24">
          <cell r="Q24">
            <v>7177</v>
          </cell>
          <cell r="R24">
            <v>1759</v>
          </cell>
        </row>
        <row r="25">
          <cell r="Q25">
            <v>8685</v>
          </cell>
          <cell r="R25">
            <v>2409</v>
          </cell>
        </row>
        <row r="26">
          <cell r="Q26">
            <v>13316</v>
          </cell>
          <cell r="R26">
            <v>3172</v>
          </cell>
        </row>
        <row r="27">
          <cell r="Q27">
            <v>12268</v>
          </cell>
          <cell r="R27">
            <v>3138</v>
          </cell>
        </row>
        <row r="28">
          <cell r="Q28">
            <v>13816</v>
          </cell>
          <cell r="R28">
            <v>0</v>
          </cell>
        </row>
        <row r="29">
          <cell r="Q29">
            <v>8134</v>
          </cell>
          <cell r="R29">
            <v>1974</v>
          </cell>
        </row>
        <row r="30">
          <cell r="Q30">
            <v>4968</v>
          </cell>
          <cell r="R30">
            <v>1075</v>
          </cell>
        </row>
        <row r="31">
          <cell r="Q31">
            <v>172998</v>
          </cell>
          <cell r="R31">
            <v>0</v>
          </cell>
        </row>
        <row r="32">
          <cell r="Q32">
            <v>99681</v>
          </cell>
          <cell r="R32">
            <v>959</v>
          </cell>
        </row>
        <row r="33">
          <cell r="Q33">
            <v>30938</v>
          </cell>
          <cell r="R33">
            <v>6954</v>
          </cell>
        </row>
        <row r="34">
          <cell r="Q34">
            <v>12507</v>
          </cell>
          <cell r="R34">
            <v>0</v>
          </cell>
        </row>
        <row r="35">
          <cell r="Q35">
            <v>0</v>
          </cell>
          <cell r="R35">
            <v>122218</v>
          </cell>
        </row>
        <row r="36">
          <cell r="Q36">
            <v>637</v>
          </cell>
          <cell r="R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ушкин-Славск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45231</v>
          </cell>
        </row>
      </sheetData>
      <sheetData sheetId="1"/>
      <sheetData sheetId="2">
        <row r="9">
          <cell r="Q9">
            <v>78890</v>
          </cell>
          <cell r="R9">
            <v>0</v>
          </cell>
        </row>
        <row r="10">
          <cell r="Q10">
            <v>75271</v>
          </cell>
          <cell r="R10">
            <v>0</v>
          </cell>
        </row>
        <row r="11">
          <cell r="Q11">
            <v>12144</v>
          </cell>
          <cell r="R11">
            <v>0</v>
          </cell>
        </row>
        <row r="12">
          <cell r="Q12">
            <v>20555</v>
          </cell>
          <cell r="R12">
            <v>5516</v>
          </cell>
        </row>
        <row r="13">
          <cell r="Q13">
            <v>22540</v>
          </cell>
          <cell r="R13">
            <v>4859</v>
          </cell>
        </row>
        <row r="14">
          <cell r="Q14">
            <v>27203</v>
          </cell>
          <cell r="R14">
            <v>6163</v>
          </cell>
        </row>
        <row r="15">
          <cell r="Q15">
            <v>19301</v>
          </cell>
          <cell r="R15">
            <v>4811</v>
          </cell>
        </row>
        <row r="16">
          <cell r="Q16">
            <v>20319</v>
          </cell>
          <cell r="R16">
            <v>5032</v>
          </cell>
        </row>
        <row r="17">
          <cell r="Q17">
            <v>56392</v>
          </cell>
          <cell r="R17">
            <v>18205</v>
          </cell>
        </row>
        <row r="18">
          <cell r="Q18">
            <v>22939</v>
          </cell>
          <cell r="R18">
            <v>5749</v>
          </cell>
        </row>
        <row r="19">
          <cell r="Q19">
            <v>27182</v>
          </cell>
          <cell r="R19">
            <v>6887</v>
          </cell>
        </row>
        <row r="20">
          <cell r="Q20">
            <v>9071</v>
          </cell>
          <cell r="R20">
            <v>2332</v>
          </cell>
        </row>
        <row r="21">
          <cell r="Q21">
            <v>12513</v>
          </cell>
          <cell r="R21">
            <v>3147</v>
          </cell>
        </row>
        <row r="22">
          <cell r="Q22">
            <v>12190</v>
          </cell>
          <cell r="R22">
            <v>2940</v>
          </cell>
        </row>
        <row r="23">
          <cell r="Q23">
            <v>30746</v>
          </cell>
          <cell r="R23">
            <v>8303</v>
          </cell>
        </row>
        <row r="24">
          <cell r="Q24">
            <v>7163</v>
          </cell>
          <cell r="R24">
            <v>1732</v>
          </cell>
        </row>
        <row r="25">
          <cell r="Q25">
            <v>8669</v>
          </cell>
          <cell r="R25">
            <v>2410</v>
          </cell>
        </row>
        <row r="26">
          <cell r="Q26">
            <v>13315</v>
          </cell>
          <cell r="R26">
            <v>3180</v>
          </cell>
        </row>
        <row r="27">
          <cell r="Q27">
            <v>12233</v>
          </cell>
          <cell r="R27">
            <v>3125</v>
          </cell>
        </row>
        <row r="28">
          <cell r="Q28">
            <v>13823</v>
          </cell>
          <cell r="R28">
            <v>0</v>
          </cell>
        </row>
        <row r="29">
          <cell r="Q29">
            <v>8123</v>
          </cell>
          <cell r="R29">
            <v>1973</v>
          </cell>
        </row>
        <row r="30">
          <cell r="Q30">
            <v>4980</v>
          </cell>
          <cell r="R30">
            <v>1066</v>
          </cell>
        </row>
        <row r="31">
          <cell r="Q31">
            <v>173410</v>
          </cell>
          <cell r="R31">
            <v>0</v>
          </cell>
        </row>
        <row r="32">
          <cell r="Q32">
            <v>99900</v>
          </cell>
          <cell r="R32">
            <v>953</v>
          </cell>
        </row>
        <row r="33">
          <cell r="Q33">
            <v>30979</v>
          </cell>
          <cell r="R33">
            <v>6943</v>
          </cell>
        </row>
        <row r="34">
          <cell r="Q34">
            <v>12465</v>
          </cell>
          <cell r="R34">
            <v>0</v>
          </cell>
        </row>
        <row r="35">
          <cell r="Q35">
            <v>0</v>
          </cell>
          <cell r="R35">
            <v>122328</v>
          </cell>
        </row>
        <row r="36">
          <cell r="Q36">
            <v>669</v>
          </cell>
          <cell r="R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ушкин-Славск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44958</v>
          </cell>
        </row>
      </sheetData>
      <sheetData sheetId="1"/>
      <sheetData sheetId="2">
        <row r="9">
          <cell r="Q9">
            <v>77318</v>
          </cell>
          <cell r="R9">
            <v>0</v>
          </cell>
        </row>
        <row r="10">
          <cell r="Q10">
            <v>75012</v>
          </cell>
          <cell r="R10">
            <v>3761</v>
          </cell>
        </row>
        <row r="11">
          <cell r="Q11">
            <v>12284</v>
          </cell>
          <cell r="R11">
            <v>0</v>
          </cell>
        </row>
        <row r="12">
          <cell r="Q12">
            <v>20769</v>
          </cell>
          <cell r="R12">
            <v>5600</v>
          </cell>
        </row>
        <row r="13">
          <cell r="Q13">
            <v>22775</v>
          </cell>
          <cell r="R13">
            <v>4878</v>
          </cell>
        </row>
        <row r="14">
          <cell r="Q14">
            <v>27530</v>
          </cell>
          <cell r="R14">
            <v>6334</v>
          </cell>
        </row>
        <row r="15">
          <cell r="Q15">
            <v>19331</v>
          </cell>
          <cell r="R15">
            <v>4801</v>
          </cell>
        </row>
        <row r="16">
          <cell r="Q16">
            <v>20427</v>
          </cell>
          <cell r="R16">
            <v>5147</v>
          </cell>
        </row>
        <row r="17">
          <cell r="Q17">
            <v>55603</v>
          </cell>
          <cell r="R17">
            <v>18262</v>
          </cell>
        </row>
        <row r="18">
          <cell r="Q18">
            <v>23132</v>
          </cell>
          <cell r="R18">
            <v>5710</v>
          </cell>
        </row>
        <row r="19">
          <cell r="Q19">
            <v>26876</v>
          </cell>
          <cell r="R19">
            <v>6804</v>
          </cell>
        </row>
        <row r="20">
          <cell r="Q20">
            <v>9368</v>
          </cell>
          <cell r="R20">
            <v>2422</v>
          </cell>
        </row>
        <row r="21">
          <cell r="Q21">
            <v>12732</v>
          </cell>
          <cell r="R21">
            <v>3254</v>
          </cell>
        </row>
        <row r="22">
          <cell r="Q22">
            <v>12287</v>
          </cell>
          <cell r="R22">
            <v>2914</v>
          </cell>
        </row>
        <row r="23">
          <cell r="Q23">
            <v>31494</v>
          </cell>
          <cell r="R23">
            <v>8471</v>
          </cell>
        </row>
        <row r="24">
          <cell r="Q24">
            <v>7429</v>
          </cell>
          <cell r="R24">
            <v>1840</v>
          </cell>
        </row>
        <row r="25">
          <cell r="Q25">
            <v>8701</v>
          </cell>
          <cell r="R25">
            <v>2366</v>
          </cell>
        </row>
        <row r="26">
          <cell r="Q26">
            <v>13177</v>
          </cell>
          <cell r="R26">
            <v>3114</v>
          </cell>
        </row>
        <row r="27">
          <cell r="Q27">
            <v>12659</v>
          </cell>
          <cell r="R27">
            <v>3238</v>
          </cell>
        </row>
        <row r="28">
          <cell r="Q28">
            <v>13446</v>
          </cell>
          <cell r="R28">
            <v>0</v>
          </cell>
        </row>
        <row r="29">
          <cell r="Q29">
            <v>8182</v>
          </cell>
          <cell r="R29">
            <v>1998</v>
          </cell>
        </row>
        <row r="30">
          <cell r="Q30">
            <v>5006</v>
          </cell>
          <cell r="R30">
            <v>1107</v>
          </cell>
        </row>
        <row r="31">
          <cell r="Q31">
            <v>169714</v>
          </cell>
          <cell r="R31">
            <v>0</v>
          </cell>
        </row>
        <row r="32">
          <cell r="Q32">
            <v>97680</v>
          </cell>
          <cell r="R32">
            <v>1009</v>
          </cell>
        </row>
        <row r="33">
          <cell r="Q33">
            <v>30346</v>
          </cell>
          <cell r="R33">
            <v>6871</v>
          </cell>
        </row>
        <row r="34">
          <cell r="Q34">
            <v>12917</v>
          </cell>
          <cell r="R34">
            <v>0</v>
          </cell>
        </row>
        <row r="35">
          <cell r="Q35">
            <v>0</v>
          </cell>
          <cell r="R35">
            <v>118407</v>
          </cell>
        </row>
        <row r="36">
          <cell r="Q36">
            <v>89</v>
          </cell>
          <cell r="R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ушкин-Славск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45017</v>
          </cell>
        </row>
      </sheetData>
      <sheetData sheetId="1"/>
      <sheetData sheetId="2">
        <row r="9">
          <cell r="Q9">
            <v>77611</v>
          </cell>
          <cell r="R9">
            <v>0</v>
          </cell>
        </row>
        <row r="10">
          <cell r="Q10">
            <v>75162</v>
          </cell>
          <cell r="R10">
            <v>3741</v>
          </cell>
        </row>
        <row r="11">
          <cell r="Q11">
            <v>12265</v>
          </cell>
          <cell r="R11">
            <v>0</v>
          </cell>
        </row>
        <row r="12">
          <cell r="Q12">
            <v>20749</v>
          </cell>
          <cell r="R12">
            <v>5583</v>
          </cell>
        </row>
        <row r="13">
          <cell r="Q13">
            <v>22735</v>
          </cell>
          <cell r="R13">
            <v>4881</v>
          </cell>
        </row>
        <row r="14">
          <cell r="Q14">
            <v>27390</v>
          </cell>
          <cell r="R14">
            <v>6298</v>
          </cell>
        </row>
        <row r="15">
          <cell r="Q15">
            <v>19327</v>
          </cell>
          <cell r="R15">
            <v>4767</v>
          </cell>
        </row>
        <row r="16">
          <cell r="Q16">
            <v>20436</v>
          </cell>
          <cell r="R16">
            <v>5117</v>
          </cell>
        </row>
        <row r="17">
          <cell r="Q17">
            <v>55969</v>
          </cell>
          <cell r="R17">
            <v>18274</v>
          </cell>
        </row>
        <row r="18">
          <cell r="Q18">
            <v>23044</v>
          </cell>
          <cell r="R18">
            <v>5725</v>
          </cell>
        </row>
        <row r="19">
          <cell r="Q19">
            <v>26977</v>
          </cell>
          <cell r="R19">
            <v>6802</v>
          </cell>
        </row>
        <row r="20">
          <cell r="Q20">
            <v>9330</v>
          </cell>
          <cell r="R20">
            <v>2416</v>
          </cell>
        </row>
        <row r="21">
          <cell r="Q21">
            <v>12730</v>
          </cell>
          <cell r="R21">
            <v>3218</v>
          </cell>
        </row>
        <row r="22">
          <cell r="Q22">
            <v>12391</v>
          </cell>
          <cell r="R22">
            <v>2983</v>
          </cell>
        </row>
        <row r="23">
          <cell r="Q23">
            <v>31305</v>
          </cell>
          <cell r="R23">
            <v>8440</v>
          </cell>
        </row>
        <row r="24">
          <cell r="Q24">
            <v>7369</v>
          </cell>
          <cell r="R24">
            <v>1831</v>
          </cell>
        </row>
        <row r="25">
          <cell r="Q25">
            <v>8691</v>
          </cell>
          <cell r="R25">
            <v>2405</v>
          </cell>
        </row>
        <row r="26">
          <cell r="Q26">
            <v>13242</v>
          </cell>
          <cell r="R26">
            <v>3146</v>
          </cell>
        </row>
        <row r="27">
          <cell r="Q27">
            <v>12592</v>
          </cell>
          <cell r="R27">
            <v>3212</v>
          </cell>
        </row>
        <row r="28">
          <cell r="Q28">
            <v>13589</v>
          </cell>
          <cell r="R28">
            <v>0</v>
          </cell>
        </row>
        <row r="29">
          <cell r="Q29">
            <v>8163</v>
          </cell>
          <cell r="R29">
            <v>1999</v>
          </cell>
        </row>
        <row r="30">
          <cell r="Q30">
            <v>5006</v>
          </cell>
          <cell r="R30">
            <v>1091</v>
          </cell>
        </row>
        <row r="31">
          <cell r="Q31">
            <v>170713</v>
          </cell>
          <cell r="R31">
            <v>0</v>
          </cell>
        </row>
        <row r="32">
          <cell r="Q32">
            <v>98053</v>
          </cell>
          <cell r="R32">
            <v>988</v>
          </cell>
        </row>
        <row r="33">
          <cell r="Q33">
            <v>30515</v>
          </cell>
          <cell r="R33">
            <v>6884</v>
          </cell>
        </row>
        <row r="34">
          <cell r="Q34">
            <v>12805</v>
          </cell>
          <cell r="R34">
            <v>0</v>
          </cell>
        </row>
        <row r="35">
          <cell r="Q35">
            <v>0</v>
          </cell>
          <cell r="R35">
            <v>118318</v>
          </cell>
        </row>
        <row r="36">
          <cell r="Q36">
            <v>307</v>
          </cell>
          <cell r="R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ушкин-Славск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45047</v>
          </cell>
        </row>
      </sheetData>
      <sheetData sheetId="1"/>
      <sheetData sheetId="2">
        <row r="9">
          <cell r="Q9">
            <v>78009</v>
          </cell>
          <cell r="R9">
            <v>0</v>
          </cell>
        </row>
        <row r="10">
          <cell r="Q10">
            <v>74992</v>
          </cell>
          <cell r="R10">
            <v>3740</v>
          </cell>
        </row>
        <row r="11">
          <cell r="Q11">
            <v>12210</v>
          </cell>
          <cell r="R11">
            <v>0</v>
          </cell>
        </row>
        <row r="12">
          <cell r="Q12">
            <v>20657</v>
          </cell>
          <cell r="R12">
            <v>5579</v>
          </cell>
        </row>
        <row r="13">
          <cell r="Q13">
            <v>22700</v>
          </cell>
          <cell r="R13">
            <v>4854</v>
          </cell>
        </row>
        <row r="14">
          <cell r="Q14">
            <v>27396</v>
          </cell>
          <cell r="R14">
            <v>6274</v>
          </cell>
        </row>
        <row r="15">
          <cell r="Q15">
            <v>19395</v>
          </cell>
          <cell r="R15">
            <v>4830</v>
          </cell>
        </row>
        <row r="16">
          <cell r="Q16">
            <v>20466</v>
          </cell>
          <cell r="R16">
            <v>5111</v>
          </cell>
        </row>
        <row r="17">
          <cell r="Q17">
            <v>55924</v>
          </cell>
          <cell r="R17">
            <v>18244</v>
          </cell>
        </row>
        <row r="18">
          <cell r="Q18">
            <v>23061</v>
          </cell>
          <cell r="R18">
            <v>5749</v>
          </cell>
        </row>
        <row r="19">
          <cell r="Q19">
            <v>26887</v>
          </cell>
          <cell r="R19">
            <v>6792</v>
          </cell>
        </row>
        <row r="20">
          <cell r="Q20">
            <v>9225</v>
          </cell>
          <cell r="R20">
            <v>2395</v>
          </cell>
        </row>
        <row r="21">
          <cell r="Q21">
            <v>12673</v>
          </cell>
          <cell r="R21">
            <v>3218</v>
          </cell>
        </row>
        <row r="22">
          <cell r="Q22">
            <v>12337</v>
          </cell>
          <cell r="R22">
            <v>2973</v>
          </cell>
        </row>
        <row r="23">
          <cell r="Q23">
            <v>31128</v>
          </cell>
          <cell r="R23">
            <v>8435</v>
          </cell>
        </row>
        <row r="24">
          <cell r="Q24">
            <v>7296</v>
          </cell>
          <cell r="R24">
            <v>1816</v>
          </cell>
        </row>
        <row r="25">
          <cell r="Q25">
            <v>8656</v>
          </cell>
          <cell r="R25">
            <v>2383</v>
          </cell>
        </row>
        <row r="26">
          <cell r="Q26">
            <v>13215</v>
          </cell>
          <cell r="R26">
            <v>3166</v>
          </cell>
        </row>
        <row r="27">
          <cell r="Q27">
            <v>12506</v>
          </cell>
          <cell r="R27">
            <v>3185</v>
          </cell>
        </row>
        <row r="28">
          <cell r="Q28">
            <v>13616</v>
          </cell>
          <cell r="R28">
            <v>0</v>
          </cell>
        </row>
        <row r="29">
          <cell r="Q29">
            <v>8162</v>
          </cell>
          <cell r="R29">
            <v>1993</v>
          </cell>
        </row>
        <row r="30">
          <cell r="Q30">
            <v>4985</v>
          </cell>
          <cell r="R30">
            <v>1083</v>
          </cell>
        </row>
        <row r="31">
          <cell r="Q31">
            <v>171149</v>
          </cell>
          <cell r="R31">
            <v>0</v>
          </cell>
        </row>
        <row r="32">
          <cell r="Q32">
            <v>98776</v>
          </cell>
          <cell r="R32">
            <v>988</v>
          </cell>
        </row>
        <row r="33">
          <cell r="Q33">
            <v>30843</v>
          </cell>
          <cell r="R33">
            <v>6889</v>
          </cell>
        </row>
        <row r="34">
          <cell r="Q34">
            <v>12757</v>
          </cell>
          <cell r="R34">
            <v>0</v>
          </cell>
        </row>
        <row r="35">
          <cell r="Q35">
            <v>0</v>
          </cell>
          <cell r="R35">
            <v>118153</v>
          </cell>
        </row>
        <row r="36">
          <cell r="Q36">
            <v>405</v>
          </cell>
          <cell r="R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ушкин-Славск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45078</v>
          </cell>
        </row>
      </sheetData>
      <sheetData sheetId="1"/>
      <sheetData sheetId="2">
        <row r="9">
          <cell r="Q9">
            <v>78023</v>
          </cell>
          <cell r="R9">
            <v>0</v>
          </cell>
        </row>
        <row r="10">
          <cell r="Q10">
            <v>74868</v>
          </cell>
          <cell r="R10">
            <v>3729</v>
          </cell>
        </row>
        <row r="11">
          <cell r="Q11">
            <v>12219</v>
          </cell>
          <cell r="R11">
            <v>0</v>
          </cell>
        </row>
        <row r="12">
          <cell r="Q12">
            <v>20601</v>
          </cell>
          <cell r="R12">
            <v>5570</v>
          </cell>
        </row>
        <row r="13">
          <cell r="Q13">
            <v>22626</v>
          </cell>
          <cell r="R13">
            <v>4839</v>
          </cell>
        </row>
        <row r="14">
          <cell r="Q14">
            <v>27330</v>
          </cell>
          <cell r="R14">
            <v>6255</v>
          </cell>
        </row>
        <row r="15">
          <cell r="Q15">
            <v>19348</v>
          </cell>
          <cell r="R15">
            <v>4820</v>
          </cell>
        </row>
        <row r="16">
          <cell r="Q16">
            <v>20385</v>
          </cell>
          <cell r="R16">
            <v>5099</v>
          </cell>
        </row>
        <row r="17">
          <cell r="Q17">
            <v>55763</v>
          </cell>
          <cell r="R17">
            <v>18214</v>
          </cell>
        </row>
        <row r="18">
          <cell r="Q18">
            <v>22974</v>
          </cell>
          <cell r="R18">
            <v>5786</v>
          </cell>
        </row>
        <row r="19">
          <cell r="Q19">
            <v>26924</v>
          </cell>
          <cell r="R19">
            <v>6809</v>
          </cell>
        </row>
        <row r="20">
          <cell r="Q20">
            <v>9176</v>
          </cell>
          <cell r="R20">
            <v>2372</v>
          </cell>
        </row>
        <row r="21">
          <cell r="Q21">
            <v>12614</v>
          </cell>
          <cell r="R21">
            <v>3196</v>
          </cell>
        </row>
        <row r="22">
          <cell r="Q22">
            <v>12269</v>
          </cell>
          <cell r="R22">
            <v>2968</v>
          </cell>
        </row>
        <row r="23">
          <cell r="Q23">
            <v>30981</v>
          </cell>
          <cell r="R23">
            <v>8400</v>
          </cell>
        </row>
        <row r="24">
          <cell r="Q24">
            <v>7266</v>
          </cell>
          <cell r="R24">
            <v>1810</v>
          </cell>
        </row>
        <row r="25">
          <cell r="Q25">
            <v>8712</v>
          </cell>
          <cell r="R25">
            <v>2444</v>
          </cell>
        </row>
        <row r="26">
          <cell r="Q26">
            <v>13221</v>
          </cell>
          <cell r="R26">
            <v>3162</v>
          </cell>
        </row>
        <row r="27">
          <cell r="Q27">
            <v>12424</v>
          </cell>
          <cell r="R27">
            <v>3173</v>
          </cell>
        </row>
        <row r="28">
          <cell r="Q28">
            <v>13671</v>
          </cell>
          <cell r="R28">
            <v>0</v>
          </cell>
        </row>
        <row r="29">
          <cell r="Q29">
            <v>8126</v>
          </cell>
          <cell r="R29">
            <v>1987</v>
          </cell>
        </row>
        <row r="30">
          <cell r="Q30">
            <v>4976</v>
          </cell>
          <cell r="R30">
            <v>1082</v>
          </cell>
        </row>
        <row r="31">
          <cell r="Q31">
            <v>171219</v>
          </cell>
          <cell r="R31">
            <v>0</v>
          </cell>
        </row>
        <row r="32">
          <cell r="Q32">
            <v>98683</v>
          </cell>
          <cell r="R32">
            <v>978</v>
          </cell>
        </row>
        <row r="33">
          <cell r="Q33">
            <v>30811</v>
          </cell>
          <cell r="R33">
            <v>6903</v>
          </cell>
        </row>
        <row r="34">
          <cell r="Q34">
            <v>12688</v>
          </cell>
          <cell r="R34">
            <v>0</v>
          </cell>
        </row>
        <row r="35">
          <cell r="Q35">
            <v>0</v>
          </cell>
          <cell r="R35">
            <v>117998</v>
          </cell>
        </row>
        <row r="36">
          <cell r="Q36">
            <v>403</v>
          </cell>
          <cell r="R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ушкин-Славск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45108</v>
          </cell>
        </row>
      </sheetData>
      <sheetData sheetId="1"/>
      <sheetData sheetId="2">
        <row r="9">
          <cell r="Q9">
            <v>78291</v>
          </cell>
          <cell r="R9">
            <v>0</v>
          </cell>
        </row>
        <row r="10">
          <cell r="Q10">
            <v>75077</v>
          </cell>
          <cell r="R10">
            <v>3741</v>
          </cell>
        </row>
        <row r="11">
          <cell r="Q11">
            <v>12198</v>
          </cell>
          <cell r="R11">
            <v>0</v>
          </cell>
        </row>
        <row r="12">
          <cell r="Q12">
            <v>20668</v>
          </cell>
          <cell r="R12">
            <v>5577</v>
          </cell>
        </row>
        <row r="13">
          <cell r="Q13">
            <v>22633</v>
          </cell>
          <cell r="R13">
            <v>4834</v>
          </cell>
        </row>
        <row r="14">
          <cell r="Q14">
            <v>27376</v>
          </cell>
          <cell r="R14">
            <v>6228</v>
          </cell>
        </row>
        <row r="15">
          <cell r="Q15">
            <v>19397</v>
          </cell>
          <cell r="R15">
            <v>4845</v>
          </cell>
        </row>
        <row r="16">
          <cell r="Q16">
            <v>20420</v>
          </cell>
          <cell r="R16">
            <v>5072</v>
          </cell>
        </row>
        <row r="17">
          <cell r="Q17">
            <v>56000</v>
          </cell>
          <cell r="R17">
            <v>18189</v>
          </cell>
        </row>
        <row r="18">
          <cell r="Q18">
            <v>23033</v>
          </cell>
          <cell r="R18">
            <v>5788</v>
          </cell>
        </row>
        <row r="19">
          <cell r="Q19">
            <v>27012</v>
          </cell>
          <cell r="R19">
            <v>6810</v>
          </cell>
        </row>
        <row r="20">
          <cell r="Q20">
            <v>9195</v>
          </cell>
          <cell r="R20">
            <v>2361</v>
          </cell>
        </row>
        <row r="21">
          <cell r="Q21">
            <v>12629</v>
          </cell>
          <cell r="R21">
            <v>3181</v>
          </cell>
        </row>
        <row r="22">
          <cell r="Q22">
            <v>12294</v>
          </cell>
          <cell r="R22">
            <v>2966</v>
          </cell>
        </row>
        <row r="23">
          <cell r="Q23">
            <v>31051</v>
          </cell>
          <cell r="R23">
            <v>8375</v>
          </cell>
        </row>
        <row r="24">
          <cell r="Q24">
            <v>7268</v>
          </cell>
          <cell r="R24">
            <v>1800</v>
          </cell>
        </row>
        <row r="25">
          <cell r="Q25">
            <v>8742</v>
          </cell>
          <cell r="R25">
            <v>2433</v>
          </cell>
        </row>
        <row r="26">
          <cell r="Q26">
            <v>13275</v>
          </cell>
          <cell r="R26">
            <v>3168</v>
          </cell>
        </row>
        <row r="27">
          <cell r="Q27">
            <v>12422</v>
          </cell>
          <cell r="R27">
            <v>3158</v>
          </cell>
        </row>
        <row r="28">
          <cell r="Q28">
            <v>13737</v>
          </cell>
          <cell r="R28">
            <v>0</v>
          </cell>
        </row>
        <row r="29">
          <cell r="Q29">
            <v>8182</v>
          </cell>
          <cell r="R29">
            <v>1976</v>
          </cell>
        </row>
        <row r="30">
          <cell r="Q30">
            <v>4980</v>
          </cell>
          <cell r="R30">
            <v>1087</v>
          </cell>
        </row>
        <row r="31">
          <cell r="Q31">
            <v>171763</v>
          </cell>
          <cell r="R31">
            <v>0</v>
          </cell>
        </row>
        <row r="32">
          <cell r="Q32">
            <v>99022</v>
          </cell>
          <cell r="R32">
            <v>974</v>
          </cell>
        </row>
        <row r="33">
          <cell r="Q33">
            <v>30917</v>
          </cell>
          <cell r="R33">
            <v>6908</v>
          </cell>
        </row>
        <row r="34">
          <cell r="Q34">
            <v>12644</v>
          </cell>
          <cell r="R34">
            <v>0</v>
          </cell>
        </row>
        <row r="35">
          <cell r="Q35">
            <v>0</v>
          </cell>
          <cell r="R35">
            <v>118015</v>
          </cell>
        </row>
        <row r="36">
          <cell r="Q36">
            <v>457</v>
          </cell>
          <cell r="R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ушкин-Славск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45261</v>
          </cell>
        </row>
      </sheetData>
      <sheetData sheetId="1"/>
      <sheetData sheetId="2">
        <row r="9">
          <cell r="Q9">
            <v>78930</v>
          </cell>
          <cell r="R9">
            <v>0</v>
          </cell>
        </row>
        <row r="10">
          <cell r="Q10">
            <v>75373</v>
          </cell>
          <cell r="R10">
            <v>0</v>
          </cell>
        </row>
        <row r="11">
          <cell r="Q11">
            <v>12140</v>
          </cell>
          <cell r="R11">
            <v>0</v>
          </cell>
        </row>
        <row r="12">
          <cell r="Q12">
            <v>20547</v>
          </cell>
          <cell r="R12">
            <v>5512</v>
          </cell>
        </row>
        <row r="13">
          <cell r="Q13">
            <v>22544</v>
          </cell>
          <cell r="R13">
            <v>4865</v>
          </cell>
        </row>
        <row r="14">
          <cell r="Q14">
            <v>27189</v>
          </cell>
          <cell r="R14">
            <v>6154</v>
          </cell>
        </row>
        <row r="15">
          <cell r="Q15">
            <v>19296</v>
          </cell>
          <cell r="R15">
            <v>4795</v>
          </cell>
        </row>
        <row r="16">
          <cell r="Q16">
            <v>20293</v>
          </cell>
          <cell r="R16">
            <v>5023</v>
          </cell>
        </row>
        <row r="17">
          <cell r="Q17">
            <v>56593</v>
          </cell>
          <cell r="R17">
            <v>18173</v>
          </cell>
        </row>
        <row r="18">
          <cell r="Q18">
            <v>22943</v>
          </cell>
          <cell r="R18">
            <v>5732</v>
          </cell>
        </row>
        <row r="19">
          <cell r="Q19">
            <v>27250</v>
          </cell>
          <cell r="R19">
            <v>6897</v>
          </cell>
        </row>
        <row r="20">
          <cell r="Q20">
            <v>9066</v>
          </cell>
          <cell r="R20">
            <v>2326</v>
          </cell>
        </row>
        <row r="21">
          <cell r="Q21">
            <v>12505</v>
          </cell>
          <cell r="R21">
            <v>3131</v>
          </cell>
        </row>
        <row r="22">
          <cell r="Q22">
            <v>12179</v>
          </cell>
          <cell r="R22">
            <v>2929</v>
          </cell>
        </row>
        <row r="23">
          <cell r="Q23">
            <v>30721</v>
          </cell>
          <cell r="R23">
            <v>8309</v>
          </cell>
        </row>
        <row r="24">
          <cell r="Q24">
            <v>7165</v>
          </cell>
          <cell r="R24">
            <v>1720</v>
          </cell>
        </row>
        <row r="25">
          <cell r="Q25">
            <v>8674</v>
          </cell>
          <cell r="R25">
            <v>2403</v>
          </cell>
        </row>
        <row r="26">
          <cell r="Q26">
            <v>13330</v>
          </cell>
          <cell r="R26">
            <v>3173</v>
          </cell>
        </row>
        <row r="27">
          <cell r="Q27">
            <v>12209</v>
          </cell>
          <cell r="R27">
            <v>3116</v>
          </cell>
        </row>
        <row r="28">
          <cell r="Q28">
            <v>13837</v>
          </cell>
          <cell r="R28">
            <v>0</v>
          </cell>
        </row>
        <row r="29">
          <cell r="Q29">
            <v>8115</v>
          </cell>
          <cell r="R29">
            <v>1971</v>
          </cell>
        </row>
        <row r="30">
          <cell r="Q30">
            <v>4970</v>
          </cell>
          <cell r="R30">
            <v>1072</v>
          </cell>
        </row>
        <row r="31">
          <cell r="Q31">
            <v>173982</v>
          </cell>
          <cell r="R31">
            <v>0</v>
          </cell>
        </row>
        <row r="32">
          <cell r="Q32">
            <v>100116</v>
          </cell>
          <cell r="R32">
            <v>944</v>
          </cell>
        </row>
        <row r="33">
          <cell r="Q33">
            <v>31042</v>
          </cell>
          <cell r="R33">
            <v>6940</v>
          </cell>
        </row>
        <row r="34">
          <cell r="Q34">
            <v>12433</v>
          </cell>
          <cell r="R34">
            <v>0</v>
          </cell>
        </row>
        <row r="35">
          <cell r="Q35">
            <v>0</v>
          </cell>
          <cell r="R35">
            <v>122285</v>
          </cell>
        </row>
        <row r="36">
          <cell r="Q36">
            <v>708</v>
          </cell>
          <cell r="R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ушкин-Славск"/>
      <sheetName val="ОБЛАСТЬ СК"/>
      <sheetName val="ГОРОД СК"/>
      <sheetName val="СВОД СК"/>
      <sheetName val="МИНЗДРАВ"/>
    </sheetNames>
    <sheetDataSet>
      <sheetData sheetId="0"/>
      <sheetData sheetId="1"/>
      <sheetData sheetId="2">
        <row r="9">
          <cell r="Q9">
            <v>78329</v>
          </cell>
          <cell r="R9">
            <v>0</v>
          </cell>
        </row>
        <row r="10">
          <cell r="Q10">
            <v>75100</v>
          </cell>
          <cell r="R10">
            <v>0</v>
          </cell>
        </row>
        <row r="11">
          <cell r="Q11">
            <v>12183</v>
          </cell>
          <cell r="R11">
            <v>0</v>
          </cell>
        </row>
        <row r="12">
          <cell r="Q12">
            <v>20639</v>
          </cell>
          <cell r="R12">
            <v>5556</v>
          </cell>
        </row>
        <row r="13">
          <cell r="Q13">
            <v>22589</v>
          </cell>
          <cell r="R13">
            <v>4828</v>
          </cell>
        </row>
        <row r="14">
          <cell r="Q14">
            <v>27299</v>
          </cell>
          <cell r="R14">
            <v>6247</v>
          </cell>
        </row>
        <row r="15">
          <cell r="Q15">
            <v>19367</v>
          </cell>
          <cell r="R15">
            <v>4840</v>
          </cell>
        </row>
        <row r="16">
          <cell r="Q16">
            <v>20382</v>
          </cell>
          <cell r="R16">
            <v>5065</v>
          </cell>
        </row>
        <row r="17">
          <cell r="Q17">
            <v>56043</v>
          </cell>
          <cell r="R17">
            <v>18190</v>
          </cell>
        </row>
        <row r="18">
          <cell r="Q18">
            <v>23005</v>
          </cell>
          <cell r="R18">
            <v>5775</v>
          </cell>
        </row>
        <row r="19">
          <cell r="Q19">
            <v>27031</v>
          </cell>
          <cell r="R19">
            <v>6835</v>
          </cell>
        </row>
        <row r="20">
          <cell r="Q20">
            <v>9146</v>
          </cell>
          <cell r="R20">
            <v>2350</v>
          </cell>
        </row>
        <row r="21">
          <cell r="Q21">
            <v>12578</v>
          </cell>
          <cell r="R21">
            <v>3180</v>
          </cell>
        </row>
        <row r="22">
          <cell r="Q22">
            <v>12236</v>
          </cell>
          <cell r="R22">
            <v>2950</v>
          </cell>
        </row>
        <row r="23">
          <cell r="Q23">
            <v>30907</v>
          </cell>
          <cell r="R23">
            <v>8343</v>
          </cell>
        </row>
        <row r="24">
          <cell r="Q24">
            <v>7236</v>
          </cell>
          <cell r="R24">
            <v>1786</v>
          </cell>
        </row>
        <row r="25">
          <cell r="Q25">
            <v>8698</v>
          </cell>
          <cell r="R25">
            <v>2419</v>
          </cell>
        </row>
        <row r="26">
          <cell r="Q26">
            <v>13245</v>
          </cell>
          <cell r="R26">
            <v>3151</v>
          </cell>
        </row>
        <row r="27">
          <cell r="Q27">
            <v>12340</v>
          </cell>
          <cell r="R27">
            <v>3152</v>
          </cell>
        </row>
        <row r="28">
          <cell r="Q28">
            <v>13786</v>
          </cell>
          <cell r="R28">
            <v>0</v>
          </cell>
        </row>
        <row r="29">
          <cell r="Q29">
            <v>8153</v>
          </cell>
          <cell r="R29">
            <v>1967</v>
          </cell>
        </row>
        <row r="30">
          <cell r="Q30">
            <v>4974</v>
          </cell>
          <cell r="R30">
            <v>1082</v>
          </cell>
        </row>
        <row r="31">
          <cell r="Q31">
            <v>172130</v>
          </cell>
          <cell r="R31">
            <v>0</v>
          </cell>
        </row>
        <row r="32">
          <cell r="Q32">
            <v>99147</v>
          </cell>
          <cell r="R32">
            <v>970</v>
          </cell>
        </row>
        <row r="33">
          <cell r="Q33">
            <v>30844</v>
          </cell>
          <cell r="R33">
            <v>6948</v>
          </cell>
        </row>
        <row r="34">
          <cell r="Q34">
            <v>12613</v>
          </cell>
          <cell r="R34">
            <v>0</v>
          </cell>
        </row>
        <row r="35">
          <cell r="Q35">
            <v>0</v>
          </cell>
          <cell r="R35">
            <v>121747</v>
          </cell>
        </row>
        <row r="36">
          <cell r="Q36">
            <v>490</v>
          </cell>
          <cell r="R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ёт"/>
      <sheetName val="Расчёт МЕТ 65+"/>
      <sheetName val="Расчёт для ФИН"/>
      <sheetName val="АКТЫ СВЕРКИ"/>
      <sheetName val="ЧЗГ"/>
      <sheetName val="МО"/>
      <sheetName val="АНАЛИЗ"/>
      <sheetName val="Ладушкин-Славск"/>
      <sheetName val="ОБЛАСТЬ СК"/>
      <sheetName val="ГОРОД СК"/>
      <sheetName val="СВОД СК"/>
      <sheetName val="МИНЗДРАВ"/>
    </sheetNames>
    <sheetDataSet>
      <sheetData sheetId="0">
        <row r="2">
          <cell r="C2">
            <v>45170</v>
          </cell>
        </row>
      </sheetData>
      <sheetData sheetId="1"/>
      <sheetData sheetId="2">
        <row r="9">
          <cell r="Q9">
            <v>78501</v>
          </cell>
          <cell r="R9">
            <v>0</v>
          </cell>
        </row>
        <row r="10">
          <cell r="Q10">
            <v>75187</v>
          </cell>
          <cell r="R10">
            <v>0</v>
          </cell>
        </row>
        <row r="11">
          <cell r="Q11">
            <v>12177</v>
          </cell>
          <cell r="R11">
            <v>0</v>
          </cell>
        </row>
        <row r="12">
          <cell r="Q12">
            <v>20619</v>
          </cell>
          <cell r="R12">
            <v>5558</v>
          </cell>
        </row>
        <row r="13">
          <cell r="Q13">
            <v>22565</v>
          </cell>
          <cell r="R13">
            <v>4834</v>
          </cell>
        </row>
        <row r="14">
          <cell r="Q14">
            <v>27280</v>
          </cell>
          <cell r="R14">
            <v>6219</v>
          </cell>
        </row>
        <row r="15">
          <cell r="Q15">
            <v>19356</v>
          </cell>
          <cell r="R15">
            <v>4830</v>
          </cell>
        </row>
        <row r="16">
          <cell r="Q16">
            <v>20359</v>
          </cell>
          <cell r="R16">
            <v>5048</v>
          </cell>
        </row>
        <row r="17">
          <cell r="Q17">
            <v>56180</v>
          </cell>
          <cell r="R17">
            <v>18239</v>
          </cell>
        </row>
        <row r="18">
          <cell r="Q18">
            <v>22986</v>
          </cell>
          <cell r="R18">
            <v>5754</v>
          </cell>
        </row>
        <row r="19">
          <cell r="Q19">
            <v>27103</v>
          </cell>
          <cell r="R19">
            <v>6860</v>
          </cell>
        </row>
        <row r="20">
          <cell r="Q20">
            <v>9131</v>
          </cell>
          <cell r="R20">
            <v>2342</v>
          </cell>
        </row>
        <row r="21">
          <cell r="Q21">
            <v>12559</v>
          </cell>
          <cell r="R21">
            <v>3167</v>
          </cell>
        </row>
        <row r="22">
          <cell r="Q22">
            <v>12224</v>
          </cell>
          <cell r="R22">
            <v>2951</v>
          </cell>
        </row>
        <row r="23">
          <cell r="Q23">
            <v>30848</v>
          </cell>
          <cell r="R23">
            <v>8339</v>
          </cell>
        </row>
        <row r="24">
          <cell r="Q24">
            <v>7200</v>
          </cell>
          <cell r="R24">
            <v>1779</v>
          </cell>
        </row>
        <row r="25">
          <cell r="Q25">
            <v>8682</v>
          </cell>
          <cell r="R25">
            <v>2419</v>
          </cell>
        </row>
        <row r="26">
          <cell r="Q26">
            <v>13307</v>
          </cell>
          <cell r="R26">
            <v>3160</v>
          </cell>
        </row>
        <row r="27">
          <cell r="Q27">
            <v>12300</v>
          </cell>
          <cell r="R27">
            <v>3139</v>
          </cell>
        </row>
        <row r="28">
          <cell r="Q28">
            <v>13797</v>
          </cell>
          <cell r="R28">
            <v>0</v>
          </cell>
        </row>
        <row r="29">
          <cell r="Q29">
            <v>8151</v>
          </cell>
          <cell r="R29">
            <v>1972</v>
          </cell>
        </row>
        <row r="30">
          <cell r="Q30">
            <v>4964</v>
          </cell>
          <cell r="R30">
            <v>1076</v>
          </cell>
        </row>
        <row r="31">
          <cell r="Q31">
            <v>172573</v>
          </cell>
          <cell r="R31">
            <v>0</v>
          </cell>
        </row>
        <row r="32">
          <cell r="Q32">
            <v>99373</v>
          </cell>
          <cell r="R32">
            <v>964</v>
          </cell>
        </row>
        <row r="33">
          <cell r="Q33">
            <v>30926</v>
          </cell>
          <cell r="R33">
            <v>6965</v>
          </cell>
        </row>
        <row r="34">
          <cell r="Q34">
            <v>12560</v>
          </cell>
          <cell r="R34">
            <v>0</v>
          </cell>
        </row>
        <row r="35">
          <cell r="Q35">
            <v>0</v>
          </cell>
          <cell r="R35">
            <v>121932</v>
          </cell>
        </row>
        <row r="36">
          <cell r="Q36">
            <v>542</v>
          </cell>
          <cell r="R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7218-AB8C-4476-985B-CA3DF1CA250D}">
  <dimension ref="B1:F36"/>
  <sheetViews>
    <sheetView zoomScale="91" zoomScaleNormal="91" workbookViewId="0">
      <selection activeCell="B3" sqref="B3:E3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19" t="s">
        <v>0</v>
      </c>
      <c r="C2" s="20"/>
      <c r="D2" s="21"/>
      <c r="E2" s="22"/>
    </row>
    <row r="3" spans="2:5" ht="16.5" thickBot="1" x14ac:dyDescent="0.3">
      <c r="B3" s="23" t="str">
        <f>"по состоянию на"&amp;" "&amp;TEXT([1]Расчёт!C2,"ДД.ММ.ГГГГ")&amp;" "&amp;"года"</f>
        <v>по состоянию на 01.01.2023 года</v>
      </c>
      <c r="C3" s="24"/>
      <c r="D3" s="25"/>
      <c r="E3" s="26"/>
    </row>
    <row r="4" spans="2:5" ht="16.5" thickBot="1" x14ac:dyDescent="0.3">
      <c r="B4" s="15" t="s">
        <v>6</v>
      </c>
      <c r="C4" s="16" t="s">
        <v>4</v>
      </c>
      <c r="D4" s="17" t="s">
        <v>1</v>
      </c>
      <c r="E4" s="18" t="s">
        <v>2</v>
      </c>
    </row>
    <row r="5" spans="2:5" x14ac:dyDescent="0.25">
      <c r="B5" s="6" t="s">
        <v>7</v>
      </c>
      <c r="C5" s="7">
        <f>D5+E5</f>
        <v>77063</v>
      </c>
      <c r="D5" s="8">
        <f>'[1]Расчёт для ФИН'!Q9</f>
        <v>77063</v>
      </c>
      <c r="E5" s="9">
        <f>'[1]Расчёт для ФИН'!R9</f>
        <v>0</v>
      </c>
    </row>
    <row r="6" spans="2:5" x14ac:dyDescent="0.25">
      <c r="B6" s="6" t="s">
        <v>8</v>
      </c>
      <c r="C6" s="7">
        <f t="shared" ref="C6:C32" si="0">D6+E6</f>
        <v>78565</v>
      </c>
      <c r="D6" s="8">
        <f>'[1]Расчёт для ФИН'!Q10</f>
        <v>74805</v>
      </c>
      <c r="E6" s="9">
        <f>'[1]Расчёт для ФИН'!R10</f>
        <v>3760</v>
      </c>
    </row>
    <row r="7" spans="2:5" x14ac:dyDescent="0.25">
      <c r="B7" s="6" t="s">
        <v>9</v>
      </c>
      <c r="C7" s="7">
        <f t="shared" si="0"/>
        <v>12270</v>
      </c>
      <c r="D7" s="8">
        <f>'[1]Расчёт для ФИН'!Q11</f>
        <v>12270</v>
      </c>
      <c r="E7" s="9">
        <f>'[1]Расчёт для ФИН'!R11</f>
        <v>0</v>
      </c>
    </row>
    <row r="8" spans="2:5" x14ac:dyDescent="0.25">
      <c r="B8" s="6" t="s">
        <v>10</v>
      </c>
      <c r="C8" s="7">
        <f t="shared" si="0"/>
        <v>26360</v>
      </c>
      <c r="D8" s="8">
        <f>'[1]Расчёт для ФИН'!Q12</f>
        <v>20747</v>
      </c>
      <c r="E8" s="9">
        <f>'[1]Расчёт для ФИН'!R12</f>
        <v>5613</v>
      </c>
    </row>
    <row r="9" spans="2:5" x14ac:dyDescent="0.25">
      <c r="B9" s="6" t="s">
        <v>11</v>
      </c>
      <c r="C9" s="7">
        <f t="shared" si="0"/>
        <v>27633</v>
      </c>
      <c r="D9" s="8">
        <f>'[1]Расчёт для ФИН'!Q13</f>
        <v>22740</v>
      </c>
      <c r="E9" s="9">
        <f>'[1]Расчёт для ФИН'!R13</f>
        <v>4893</v>
      </c>
    </row>
    <row r="10" spans="2:5" x14ac:dyDescent="0.25">
      <c r="B10" s="6" t="s">
        <v>12</v>
      </c>
      <c r="C10" s="7">
        <f t="shared" si="0"/>
        <v>33893</v>
      </c>
      <c r="D10" s="8">
        <f>'[1]Расчёт для ФИН'!Q14</f>
        <v>27559</v>
      </c>
      <c r="E10" s="9">
        <f>'[1]Расчёт для ФИН'!R14</f>
        <v>6334</v>
      </c>
    </row>
    <row r="11" spans="2:5" x14ac:dyDescent="0.25">
      <c r="B11" s="6" t="s">
        <v>13</v>
      </c>
      <c r="C11" s="7">
        <f t="shared" si="0"/>
        <v>24151</v>
      </c>
      <c r="D11" s="8">
        <f>'[1]Расчёт для ФИН'!Q15</f>
        <v>19331</v>
      </c>
      <c r="E11" s="9">
        <f>'[1]Расчёт для ФИН'!R15</f>
        <v>4820</v>
      </c>
    </row>
    <row r="12" spans="2:5" x14ac:dyDescent="0.25">
      <c r="B12" s="6" t="s">
        <v>14</v>
      </c>
      <c r="C12" s="7">
        <f t="shared" si="0"/>
        <v>25601</v>
      </c>
      <c r="D12" s="8">
        <f>'[1]Расчёт для ФИН'!Q16</f>
        <v>20431</v>
      </c>
      <c r="E12" s="9">
        <f>'[1]Расчёт для ФИН'!R16</f>
        <v>5170</v>
      </c>
    </row>
    <row r="13" spans="2:5" x14ac:dyDescent="0.25">
      <c r="B13" s="6" t="s">
        <v>15</v>
      </c>
      <c r="C13" s="7">
        <f t="shared" si="0"/>
        <v>73574</v>
      </c>
      <c r="D13" s="8">
        <f>'[1]Расчёт для ФИН'!Q17</f>
        <v>55343</v>
      </c>
      <c r="E13" s="9">
        <f>'[1]Расчёт для ФИН'!R17</f>
        <v>18231</v>
      </c>
    </row>
    <row r="14" spans="2:5" x14ac:dyDescent="0.25">
      <c r="B14" s="6" t="s">
        <v>16</v>
      </c>
      <c r="C14" s="7">
        <f t="shared" si="0"/>
        <v>28897</v>
      </c>
      <c r="D14" s="8">
        <f>'[1]Расчёт для ФИН'!Q18</f>
        <v>23165</v>
      </c>
      <c r="E14" s="9">
        <f>'[1]Расчёт для ФИН'!R18</f>
        <v>5732</v>
      </c>
    </row>
    <row r="15" spans="2:5" x14ac:dyDescent="0.25">
      <c r="B15" s="6" t="s">
        <v>17</v>
      </c>
      <c r="C15" s="7">
        <f t="shared" si="0"/>
        <v>33545</v>
      </c>
      <c r="D15" s="8">
        <f>'[1]Расчёт для ФИН'!Q19</f>
        <v>26767</v>
      </c>
      <c r="E15" s="9">
        <f>'[1]Расчёт для ФИН'!R19</f>
        <v>6778</v>
      </c>
    </row>
    <row r="16" spans="2:5" x14ac:dyDescent="0.25">
      <c r="B16" s="6" t="s">
        <v>18</v>
      </c>
      <c r="C16" s="7">
        <f t="shared" si="0"/>
        <v>11827</v>
      </c>
      <c r="D16" s="8">
        <f>'[1]Расчёт для ФИН'!Q20</f>
        <v>9394</v>
      </c>
      <c r="E16" s="9">
        <f>'[1]Расчёт для ФИН'!R20</f>
        <v>2433</v>
      </c>
    </row>
    <row r="17" spans="2:5" x14ac:dyDescent="0.25">
      <c r="B17" s="6" t="s">
        <v>19</v>
      </c>
      <c r="C17" s="7">
        <f t="shared" si="0"/>
        <v>16014</v>
      </c>
      <c r="D17" s="8">
        <f>'[1]Расчёт для ФИН'!Q21</f>
        <v>12741</v>
      </c>
      <c r="E17" s="9">
        <f>'[1]Расчёт для ФИН'!R21</f>
        <v>3273</v>
      </c>
    </row>
    <row r="18" spans="2:5" x14ac:dyDescent="0.25">
      <c r="B18" s="6" t="s">
        <v>20</v>
      </c>
      <c r="C18" s="7">
        <f t="shared" si="0"/>
        <v>15223</v>
      </c>
      <c r="D18" s="8">
        <f>'[1]Расчёт для ФИН'!Q22</f>
        <v>12293</v>
      </c>
      <c r="E18" s="9">
        <f>'[1]Расчёт для ФИН'!R22</f>
        <v>2930</v>
      </c>
    </row>
    <row r="19" spans="2:5" x14ac:dyDescent="0.25">
      <c r="B19" s="6" t="s">
        <v>21</v>
      </c>
      <c r="C19" s="7">
        <f t="shared" si="0"/>
        <v>39977</v>
      </c>
      <c r="D19" s="8">
        <f>'[1]Расчёт для ФИН'!Q23</f>
        <v>31491</v>
      </c>
      <c r="E19" s="9">
        <f>'[1]Расчёт для ФИН'!R23</f>
        <v>8486</v>
      </c>
    </row>
    <row r="20" spans="2:5" x14ac:dyDescent="0.25">
      <c r="B20" s="6" t="s">
        <v>22</v>
      </c>
      <c r="C20" s="7">
        <f t="shared" si="0"/>
        <v>9274</v>
      </c>
      <c r="D20" s="8">
        <f>'[1]Расчёт для ФИН'!Q24</f>
        <v>7439</v>
      </c>
      <c r="E20" s="9">
        <f>'[1]Расчёт для ФИН'!R24</f>
        <v>1835</v>
      </c>
    </row>
    <row r="21" spans="2:5" x14ac:dyDescent="0.25">
      <c r="B21" s="6" t="s">
        <v>23</v>
      </c>
      <c r="C21" s="7">
        <f t="shared" si="0"/>
        <v>11062</v>
      </c>
      <c r="D21" s="8">
        <f>'[1]Расчёт для ФИН'!Q25</f>
        <v>8701</v>
      </c>
      <c r="E21" s="9">
        <f>'[1]Расчёт для ФИН'!R25</f>
        <v>2361</v>
      </c>
    </row>
    <row r="22" spans="2:5" x14ac:dyDescent="0.25">
      <c r="B22" s="6" t="s">
        <v>24</v>
      </c>
      <c r="C22" s="7">
        <f t="shared" si="0"/>
        <v>16249</v>
      </c>
      <c r="D22" s="8">
        <f>'[1]Расчёт для ФИН'!Q26</f>
        <v>13139</v>
      </c>
      <c r="E22" s="9">
        <f>'[1]Расчёт для ФИН'!R26</f>
        <v>3110</v>
      </c>
    </row>
    <row r="23" spans="2:5" x14ac:dyDescent="0.25">
      <c r="B23" s="6" t="s">
        <v>25</v>
      </c>
      <c r="C23" s="7">
        <f t="shared" si="0"/>
        <v>15931</v>
      </c>
      <c r="D23" s="8">
        <f>'[1]Расчёт для ФИН'!Q27</f>
        <v>12678</v>
      </c>
      <c r="E23" s="9">
        <f>'[1]Расчёт для ФИН'!R27</f>
        <v>3253</v>
      </c>
    </row>
    <row r="24" spans="2:5" x14ac:dyDescent="0.25">
      <c r="B24" s="6" t="s">
        <v>30</v>
      </c>
      <c r="C24" s="7">
        <f t="shared" si="0"/>
        <v>13413</v>
      </c>
      <c r="D24" s="8">
        <f>'[1]Расчёт для ФИН'!Q28</f>
        <v>13413</v>
      </c>
      <c r="E24" s="9">
        <f>'[1]Расчёт для ФИН'!R28</f>
        <v>0</v>
      </c>
    </row>
    <row r="25" spans="2:5" x14ac:dyDescent="0.25">
      <c r="B25" s="6" t="s">
        <v>26</v>
      </c>
      <c r="C25" s="7">
        <f t="shared" si="0"/>
        <v>10166</v>
      </c>
      <c r="D25" s="8">
        <f>'[1]Расчёт для ФИН'!Q29</f>
        <v>8161</v>
      </c>
      <c r="E25" s="9">
        <f>'[1]Расчёт для ФИН'!R29</f>
        <v>2005</v>
      </c>
    </row>
    <row r="26" spans="2:5" x14ac:dyDescent="0.25">
      <c r="B26" s="6" t="s">
        <v>27</v>
      </c>
      <c r="C26" s="7">
        <f t="shared" si="0"/>
        <v>6114</v>
      </c>
      <c r="D26" s="8">
        <f>'[1]Расчёт для ФИН'!Q30</f>
        <v>5005</v>
      </c>
      <c r="E26" s="9">
        <f>'[1]Расчёт для ФИН'!R30</f>
        <v>1109</v>
      </c>
    </row>
    <row r="27" spans="2:5" x14ac:dyDescent="0.25">
      <c r="B27" s="6" t="s">
        <v>31</v>
      </c>
      <c r="C27" s="7">
        <f t="shared" si="0"/>
        <v>168991</v>
      </c>
      <c r="D27" s="8">
        <f>'[1]Расчёт для ФИН'!Q31</f>
        <v>168991</v>
      </c>
      <c r="E27" s="9">
        <f>'[1]Расчёт для ФИН'!R31</f>
        <v>0</v>
      </c>
    </row>
    <row r="28" spans="2:5" x14ac:dyDescent="0.25">
      <c r="B28" s="6" t="s">
        <v>28</v>
      </c>
      <c r="C28" s="7">
        <f t="shared" si="0"/>
        <v>98544</v>
      </c>
      <c r="D28" s="8">
        <f>'[1]Расчёт для ФИН'!Q32</f>
        <v>97519</v>
      </c>
      <c r="E28" s="9">
        <f>'[1]Расчёт для ФИН'!R32</f>
        <v>1025</v>
      </c>
    </row>
    <row r="29" spans="2:5" x14ac:dyDescent="0.25">
      <c r="B29" s="6" t="s">
        <v>32</v>
      </c>
      <c r="C29" s="7">
        <f t="shared" si="0"/>
        <v>37133</v>
      </c>
      <c r="D29" s="8">
        <f>'[1]Расчёт для ФИН'!Q33</f>
        <v>30263</v>
      </c>
      <c r="E29" s="9">
        <f>'[1]Расчёт для ФИН'!R33</f>
        <v>6870</v>
      </c>
    </row>
    <row r="30" spans="2:5" x14ac:dyDescent="0.25">
      <c r="B30" s="6" t="s">
        <v>29</v>
      </c>
      <c r="C30" s="7">
        <f t="shared" si="0"/>
        <v>12963</v>
      </c>
      <c r="D30" s="8">
        <f>'[1]Расчёт для ФИН'!Q34</f>
        <v>12963</v>
      </c>
      <c r="E30" s="9">
        <f>'[1]Расчёт для ФИН'!R34</f>
        <v>0</v>
      </c>
    </row>
    <row r="31" spans="2:5" x14ac:dyDescent="0.25">
      <c r="B31" s="6" t="s">
        <v>33</v>
      </c>
      <c r="C31" s="7">
        <f t="shared" si="0"/>
        <v>118435</v>
      </c>
      <c r="D31" s="8">
        <f>'[1]Расчёт для ФИН'!Q35</f>
        <v>0</v>
      </c>
      <c r="E31" s="9">
        <f>'[1]Расчёт для ФИН'!R35</f>
        <v>118435</v>
      </c>
    </row>
    <row r="32" spans="2:5" ht="16.5" thickBot="1" x14ac:dyDescent="0.3">
      <c r="B32" s="10" t="s">
        <v>5</v>
      </c>
      <c r="C32" s="7">
        <f t="shared" si="0"/>
        <v>47</v>
      </c>
      <c r="D32" s="8">
        <f>'[1]Расчёт для ФИН'!Q36</f>
        <v>47</v>
      </c>
      <c r="E32" s="9">
        <f>'[1]Расчёт для ФИН'!R36</f>
        <v>0</v>
      </c>
    </row>
    <row r="33" spans="2:6" ht="16.5" thickBot="1" x14ac:dyDescent="0.3">
      <c r="B33" s="11" t="s">
        <v>3</v>
      </c>
      <c r="C33" s="12">
        <f>SUM(C5:C32)</f>
        <v>1042915</v>
      </c>
      <c r="D33" s="13">
        <f>SUM(D5:D32)</f>
        <v>824459</v>
      </c>
      <c r="E33" s="14">
        <f>SUM(E5:E32)</f>
        <v>218456</v>
      </c>
      <c r="F33" s="2"/>
    </row>
    <row r="34" spans="2:6" x14ac:dyDescent="0.25">
      <c r="B34" s="3"/>
      <c r="D34" s="2"/>
      <c r="E34" s="2"/>
      <c r="F34" s="2"/>
    </row>
    <row r="35" spans="2:6" x14ac:dyDescent="0.25">
      <c r="B35" s="3"/>
      <c r="C35" s="4"/>
      <c r="D35" s="4"/>
      <c r="E35" s="4"/>
    </row>
    <row r="36" spans="2:6" x14ac:dyDescent="0.25">
      <c r="B36" s="5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FF5D6-2CA3-49CA-8B3B-EFE6562BFB8A}">
  <dimension ref="B1:F36"/>
  <sheetViews>
    <sheetView zoomScale="91" zoomScaleNormal="91" workbookViewId="0">
      <selection activeCell="B4" sqref="B4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19" t="s">
        <v>0</v>
      </c>
      <c r="C2" s="20"/>
      <c r="D2" s="21"/>
      <c r="E2" s="22"/>
    </row>
    <row r="3" spans="2:5" ht="16.5" thickBot="1" x14ac:dyDescent="0.3">
      <c r="B3" s="23" t="str">
        <f>"по состоянию на"&amp;" "&amp;TEXT([10]Расчёт!C2,"ДД.ММ.ГГГГ")&amp;" "&amp;"года"</f>
        <v>по состоянию на 01.10.2023 года</v>
      </c>
      <c r="C3" s="24"/>
      <c r="D3" s="25"/>
      <c r="E3" s="26"/>
    </row>
    <row r="4" spans="2:5" ht="16.5" thickBot="1" x14ac:dyDescent="0.3">
      <c r="B4" s="15" t="s">
        <v>6</v>
      </c>
      <c r="C4" s="16" t="s">
        <v>4</v>
      </c>
      <c r="D4" s="17" t="s">
        <v>1</v>
      </c>
      <c r="E4" s="18" t="s">
        <v>2</v>
      </c>
    </row>
    <row r="5" spans="2:5" x14ac:dyDescent="0.25">
      <c r="B5" s="6" t="s">
        <v>7</v>
      </c>
      <c r="C5" s="7">
        <f>D5+E5</f>
        <v>78763</v>
      </c>
      <c r="D5" s="8">
        <f>'[10]Расчёт для ФИН'!Q9</f>
        <v>78763</v>
      </c>
      <c r="E5" s="9">
        <f>'[10]Расчёт для ФИН'!R9</f>
        <v>0</v>
      </c>
    </row>
    <row r="6" spans="2:5" x14ac:dyDescent="0.25">
      <c r="B6" s="6" t="s">
        <v>8</v>
      </c>
      <c r="C6" s="7">
        <f t="shared" ref="C6:C32" si="0">D6+E6</f>
        <v>75249</v>
      </c>
      <c r="D6" s="8">
        <f>'[10]Расчёт для ФИН'!Q10</f>
        <v>75249</v>
      </c>
      <c r="E6" s="9">
        <f>'[10]Расчёт для ФИН'!R10</f>
        <v>0</v>
      </c>
    </row>
    <row r="7" spans="2:5" x14ac:dyDescent="0.25">
      <c r="B7" s="6" t="s">
        <v>9</v>
      </c>
      <c r="C7" s="7">
        <f t="shared" si="0"/>
        <v>12164</v>
      </c>
      <c r="D7" s="8">
        <f>'[10]Расчёт для ФИН'!Q11</f>
        <v>12164</v>
      </c>
      <c r="E7" s="9">
        <f>'[10]Расчёт для ФИН'!R11</f>
        <v>0</v>
      </c>
    </row>
    <row r="8" spans="2:5" x14ac:dyDescent="0.25">
      <c r="B8" s="6" t="s">
        <v>10</v>
      </c>
      <c r="C8" s="7">
        <f t="shared" si="0"/>
        <v>26128</v>
      </c>
      <c r="D8" s="8">
        <f>'[10]Расчёт для ФИН'!Q12</f>
        <v>20595</v>
      </c>
      <c r="E8" s="9">
        <f>'[10]Расчёт для ФИН'!R12</f>
        <v>5533</v>
      </c>
    </row>
    <row r="9" spans="2:5" x14ac:dyDescent="0.25">
      <c r="B9" s="6" t="s">
        <v>11</v>
      </c>
      <c r="C9" s="7">
        <f t="shared" si="0"/>
        <v>27437</v>
      </c>
      <c r="D9" s="8">
        <f>'[10]Расчёт для ФИН'!Q13</f>
        <v>22593</v>
      </c>
      <c r="E9" s="9">
        <f>'[10]Расчёт для ФИН'!R13</f>
        <v>4844</v>
      </c>
    </row>
    <row r="10" spans="2:5" x14ac:dyDescent="0.25">
      <c r="B10" s="6" t="s">
        <v>12</v>
      </c>
      <c r="C10" s="7">
        <f t="shared" si="0"/>
        <v>33432</v>
      </c>
      <c r="D10" s="8">
        <f>'[10]Расчёт для ФИН'!Q14</f>
        <v>27242</v>
      </c>
      <c r="E10" s="9">
        <f>'[10]Расчёт для ФИН'!R14</f>
        <v>6190</v>
      </c>
    </row>
    <row r="11" spans="2:5" x14ac:dyDescent="0.25">
      <c r="B11" s="6" t="s">
        <v>13</v>
      </c>
      <c r="C11" s="7">
        <f t="shared" si="0"/>
        <v>24171</v>
      </c>
      <c r="D11" s="8">
        <f>'[10]Расчёт для ФИН'!Q15</f>
        <v>19343</v>
      </c>
      <c r="E11" s="9">
        <f>'[10]Расчёт для ФИН'!R15</f>
        <v>4828</v>
      </c>
    </row>
    <row r="12" spans="2:5" x14ac:dyDescent="0.25">
      <c r="B12" s="6" t="s">
        <v>14</v>
      </c>
      <c r="C12" s="7">
        <f t="shared" si="0"/>
        <v>25390</v>
      </c>
      <c r="D12" s="8">
        <f>'[10]Расчёт для ФИН'!Q16</f>
        <v>20351</v>
      </c>
      <c r="E12" s="9">
        <f>'[10]Расчёт для ФИН'!R16</f>
        <v>5039</v>
      </c>
    </row>
    <row r="13" spans="2:5" x14ac:dyDescent="0.25">
      <c r="B13" s="6" t="s">
        <v>15</v>
      </c>
      <c r="C13" s="7">
        <f t="shared" si="0"/>
        <v>74499</v>
      </c>
      <c r="D13" s="8">
        <f>'[10]Расчёт для ФИН'!Q17</f>
        <v>56262</v>
      </c>
      <c r="E13" s="9">
        <f>'[10]Расчёт для ФИН'!R17</f>
        <v>18237</v>
      </c>
    </row>
    <row r="14" spans="2:5" x14ac:dyDescent="0.25">
      <c r="B14" s="6" t="s">
        <v>16</v>
      </c>
      <c r="C14" s="7">
        <f t="shared" si="0"/>
        <v>28728</v>
      </c>
      <c r="D14" s="8">
        <f>'[10]Расчёт для ФИН'!Q18</f>
        <v>22979</v>
      </c>
      <c r="E14" s="9">
        <f>'[10]Расчёт для ФИН'!R18</f>
        <v>5749</v>
      </c>
    </row>
    <row r="15" spans="2:5" x14ac:dyDescent="0.25">
      <c r="B15" s="6" t="s">
        <v>17</v>
      </c>
      <c r="C15" s="7">
        <f t="shared" si="0"/>
        <v>34010</v>
      </c>
      <c r="D15" s="8">
        <f>'[10]Расчёт для ФИН'!Q19</f>
        <v>27128</v>
      </c>
      <c r="E15" s="9">
        <f>'[10]Расчёт для ФИН'!R19</f>
        <v>6882</v>
      </c>
    </row>
    <row r="16" spans="2:5" x14ac:dyDescent="0.25">
      <c r="B16" s="6" t="s">
        <v>18</v>
      </c>
      <c r="C16" s="7">
        <f t="shared" si="0"/>
        <v>11442</v>
      </c>
      <c r="D16" s="8">
        <f>'[10]Расчёт для ФИН'!Q20</f>
        <v>9105</v>
      </c>
      <c r="E16" s="9">
        <f>'[10]Расчёт для ФИН'!R20</f>
        <v>2337</v>
      </c>
    </row>
    <row r="17" spans="2:5" x14ac:dyDescent="0.25">
      <c r="B17" s="6" t="s">
        <v>19</v>
      </c>
      <c r="C17" s="7">
        <f t="shared" si="0"/>
        <v>15694</v>
      </c>
      <c r="D17" s="8">
        <f>'[10]Расчёт для ФИН'!Q21</f>
        <v>12545</v>
      </c>
      <c r="E17" s="9">
        <f>'[10]Расчёт для ФИН'!R21</f>
        <v>3149</v>
      </c>
    </row>
    <row r="18" spans="2:5" x14ac:dyDescent="0.25">
      <c r="B18" s="6" t="s">
        <v>20</v>
      </c>
      <c r="C18" s="7">
        <f t="shared" si="0"/>
        <v>15151</v>
      </c>
      <c r="D18" s="8">
        <f>'[10]Расчёт для ФИН'!Q22</f>
        <v>12203</v>
      </c>
      <c r="E18" s="9">
        <f>'[10]Расчёт для ФИН'!R22</f>
        <v>2948</v>
      </c>
    </row>
    <row r="19" spans="2:5" x14ac:dyDescent="0.25">
      <c r="B19" s="6" t="s">
        <v>21</v>
      </c>
      <c r="C19" s="7">
        <f t="shared" si="0"/>
        <v>39097</v>
      </c>
      <c r="D19" s="8">
        <f>'[10]Расчёт для ФИН'!Q23</f>
        <v>30787</v>
      </c>
      <c r="E19" s="9">
        <f>'[10]Расчёт для ФИН'!R23</f>
        <v>8310</v>
      </c>
    </row>
    <row r="20" spans="2:5" x14ac:dyDescent="0.25">
      <c r="B20" s="6" t="s">
        <v>22</v>
      </c>
      <c r="C20" s="7">
        <f t="shared" si="0"/>
        <v>8936</v>
      </c>
      <c r="D20" s="8">
        <f>'[10]Расчёт для ФИН'!Q24</f>
        <v>7177</v>
      </c>
      <c r="E20" s="9">
        <f>'[10]Расчёт для ФИН'!R24</f>
        <v>1759</v>
      </c>
    </row>
    <row r="21" spans="2:5" x14ac:dyDescent="0.25">
      <c r="B21" s="6" t="s">
        <v>23</v>
      </c>
      <c r="C21" s="7">
        <f t="shared" si="0"/>
        <v>11094</v>
      </c>
      <c r="D21" s="8">
        <f>'[10]Расчёт для ФИН'!Q25</f>
        <v>8685</v>
      </c>
      <c r="E21" s="9">
        <f>'[10]Расчёт для ФИН'!R25</f>
        <v>2409</v>
      </c>
    </row>
    <row r="22" spans="2:5" x14ac:dyDescent="0.25">
      <c r="B22" s="6" t="s">
        <v>24</v>
      </c>
      <c r="C22" s="7">
        <f t="shared" si="0"/>
        <v>16488</v>
      </c>
      <c r="D22" s="8">
        <f>'[10]Расчёт для ФИН'!Q26</f>
        <v>13316</v>
      </c>
      <c r="E22" s="9">
        <f>'[10]Расчёт для ФИН'!R26</f>
        <v>3172</v>
      </c>
    </row>
    <row r="23" spans="2:5" x14ac:dyDescent="0.25">
      <c r="B23" s="6" t="s">
        <v>25</v>
      </c>
      <c r="C23" s="7">
        <f t="shared" si="0"/>
        <v>15406</v>
      </c>
      <c r="D23" s="8">
        <f>'[10]Расчёт для ФИН'!Q27</f>
        <v>12268</v>
      </c>
      <c r="E23" s="9">
        <f>'[10]Расчёт для ФИН'!R27</f>
        <v>3138</v>
      </c>
    </row>
    <row r="24" spans="2:5" x14ac:dyDescent="0.25">
      <c r="B24" s="6" t="s">
        <v>30</v>
      </c>
      <c r="C24" s="7">
        <f t="shared" si="0"/>
        <v>13816</v>
      </c>
      <c r="D24" s="8">
        <f>'[10]Расчёт для ФИН'!Q28</f>
        <v>13816</v>
      </c>
      <c r="E24" s="9">
        <f>'[10]Расчёт для ФИН'!R28</f>
        <v>0</v>
      </c>
    </row>
    <row r="25" spans="2:5" x14ac:dyDescent="0.25">
      <c r="B25" s="6" t="s">
        <v>26</v>
      </c>
      <c r="C25" s="7">
        <f t="shared" si="0"/>
        <v>10108</v>
      </c>
      <c r="D25" s="8">
        <f>'[10]Расчёт для ФИН'!Q29</f>
        <v>8134</v>
      </c>
      <c r="E25" s="9">
        <f>'[10]Расчёт для ФИН'!R29</f>
        <v>1974</v>
      </c>
    </row>
    <row r="26" spans="2:5" x14ac:dyDescent="0.25">
      <c r="B26" s="6" t="s">
        <v>27</v>
      </c>
      <c r="C26" s="7">
        <f t="shared" si="0"/>
        <v>6043</v>
      </c>
      <c r="D26" s="8">
        <f>'[10]Расчёт для ФИН'!Q30</f>
        <v>4968</v>
      </c>
      <c r="E26" s="9">
        <f>'[10]Расчёт для ФИН'!R30</f>
        <v>1075</v>
      </c>
    </row>
    <row r="27" spans="2:5" x14ac:dyDescent="0.25">
      <c r="B27" s="6" t="s">
        <v>31</v>
      </c>
      <c r="C27" s="7">
        <f t="shared" si="0"/>
        <v>172998</v>
      </c>
      <c r="D27" s="8">
        <f>'[10]Расчёт для ФИН'!Q31</f>
        <v>172998</v>
      </c>
      <c r="E27" s="9">
        <f>'[10]Расчёт для ФИН'!R31</f>
        <v>0</v>
      </c>
    </row>
    <row r="28" spans="2:5" x14ac:dyDescent="0.25">
      <c r="B28" s="6" t="s">
        <v>28</v>
      </c>
      <c r="C28" s="7">
        <f t="shared" si="0"/>
        <v>100640</v>
      </c>
      <c r="D28" s="8">
        <f>'[10]Расчёт для ФИН'!Q32</f>
        <v>99681</v>
      </c>
      <c r="E28" s="9">
        <f>'[10]Расчёт для ФИН'!R32</f>
        <v>959</v>
      </c>
    </row>
    <row r="29" spans="2:5" x14ac:dyDescent="0.25">
      <c r="B29" s="6" t="s">
        <v>32</v>
      </c>
      <c r="C29" s="7">
        <f t="shared" si="0"/>
        <v>37892</v>
      </c>
      <c r="D29" s="8">
        <f>'[10]Расчёт для ФИН'!Q33</f>
        <v>30938</v>
      </c>
      <c r="E29" s="9">
        <f>'[10]Расчёт для ФИН'!R33</f>
        <v>6954</v>
      </c>
    </row>
    <row r="30" spans="2:5" x14ac:dyDescent="0.25">
      <c r="B30" s="6" t="s">
        <v>29</v>
      </c>
      <c r="C30" s="7">
        <f t="shared" si="0"/>
        <v>12507</v>
      </c>
      <c r="D30" s="8">
        <f>'[10]Расчёт для ФИН'!Q34</f>
        <v>12507</v>
      </c>
      <c r="E30" s="9">
        <f>'[10]Расчёт для ФИН'!R34</f>
        <v>0</v>
      </c>
    </row>
    <row r="31" spans="2:5" x14ac:dyDescent="0.25">
      <c r="B31" s="6" t="s">
        <v>33</v>
      </c>
      <c r="C31" s="7">
        <f t="shared" si="0"/>
        <v>122218</v>
      </c>
      <c r="D31" s="8">
        <f>'[10]Расчёт для ФИН'!Q35</f>
        <v>0</v>
      </c>
      <c r="E31" s="9">
        <f>'[10]Расчёт для ФИН'!R35</f>
        <v>122218</v>
      </c>
    </row>
    <row r="32" spans="2:5" ht="16.5" thickBot="1" x14ac:dyDescent="0.3">
      <c r="B32" s="10" t="s">
        <v>5</v>
      </c>
      <c r="C32" s="7">
        <f t="shared" si="0"/>
        <v>637</v>
      </c>
      <c r="D32" s="8">
        <f>'[10]Расчёт для ФИН'!Q36</f>
        <v>637</v>
      </c>
      <c r="E32" s="9">
        <f>'[10]Расчёт для ФИН'!R36</f>
        <v>0</v>
      </c>
    </row>
    <row r="33" spans="2:6" ht="16.5" thickBot="1" x14ac:dyDescent="0.3">
      <c r="B33" s="11" t="s">
        <v>3</v>
      </c>
      <c r="C33" s="12">
        <f>SUM(C5:C32)</f>
        <v>1050138</v>
      </c>
      <c r="D33" s="13">
        <f>SUM(D5:D32)</f>
        <v>832434</v>
      </c>
      <c r="E33" s="14">
        <f>SUM(E5:E32)</f>
        <v>217704</v>
      </c>
      <c r="F33" s="2"/>
    </row>
    <row r="34" spans="2:6" x14ac:dyDescent="0.25">
      <c r="B34" s="3"/>
      <c r="D34" s="2"/>
      <c r="E34" s="2"/>
      <c r="F34" s="2"/>
    </row>
    <row r="35" spans="2:6" x14ac:dyDescent="0.25">
      <c r="B35" s="3"/>
      <c r="C35" s="4"/>
      <c r="D35" s="4"/>
      <c r="E35" s="4"/>
    </row>
    <row r="36" spans="2:6" x14ac:dyDescent="0.25">
      <c r="B36" s="5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CBAC7-9F79-462F-9B5A-1B50424BCD16}">
  <dimension ref="B1:F36"/>
  <sheetViews>
    <sheetView tabSelected="1" zoomScale="91" zoomScaleNormal="91" workbookViewId="0">
      <selection activeCell="I32" sqref="I32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19" t="s">
        <v>0</v>
      </c>
      <c r="C2" s="20"/>
      <c r="D2" s="21"/>
      <c r="E2" s="22"/>
    </row>
    <row r="3" spans="2:5" ht="16.5" thickBot="1" x14ac:dyDescent="0.3">
      <c r="B3" s="23" t="str">
        <f>"по состоянию на"&amp;" "&amp;TEXT([11]Расчёт!C2,"ДД.ММ.ГГГГ")&amp;" "&amp;"года"</f>
        <v>по состоянию на 01.11.2023 года</v>
      </c>
      <c r="C3" s="24"/>
      <c r="D3" s="25"/>
      <c r="E3" s="26"/>
    </row>
    <row r="4" spans="2:5" ht="16.5" thickBot="1" x14ac:dyDescent="0.3">
      <c r="B4" s="15" t="s">
        <v>6</v>
      </c>
      <c r="C4" s="16" t="s">
        <v>4</v>
      </c>
      <c r="D4" s="17" t="s">
        <v>1</v>
      </c>
      <c r="E4" s="18" t="s">
        <v>2</v>
      </c>
    </row>
    <row r="5" spans="2:5" x14ac:dyDescent="0.25">
      <c r="B5" s="6" t="s">
        <v>7</v>
      </c>
      <c r="C5" s="7">
        <f>D5+E5</f>
        <v>78890</v>
      </c>
      <c r="D5" s="8">
        <f>'[11]Расчёт для ФИН'!Q9</f>
        <v>78890</v>
      </c>
      <c r="E5" s="9">
        <f>'[11]Расчёт для ФИН'!R9</f>
        <v>0</v>
      </c>
    </row>
    <row r="6" spans="2:5" x14ac:dyDescent="0.25">
      <c r="B6" s="6" t="s">
        <v>8</v>
      </c>
      <c r="C6" s="7">
        <f t="shared" ref="C6:C32" si="0">D6+E6</f>
        <v>75271</v>
      </c>
      <c r="D6" s="8">
        <f>'[11]Расчёт для ФИН'!Q10</f>
        <v>75271</v>
      </c>
      <c r="E6" s="9">
        <f>'[11]Расчёт для ФИН'!R10</f>
        <v>0</v>
      </c>
    </row>
    <row r="7" spans="2:5" x14ac:dyDescent="0.25">
      <c r="B7" s="6" t="s">
        <v>9</v>
      </c>
      <c r="C7" s="7">
        <f t="shared" si="0"/>
        <v>12144</v>
      </c>
      <c r="D7" s="8">
        <f>'[11]Расчёт для ФИН'!Q11</f>
        <v>12144</v>
      </c>
      <c r="E7" s="9">
        <f>'[11]Расчёт для ФИН'!R11</f>
        <v>0</v>
      </c>
    </row>
    <row r="8" spans="2:5" x14ac:dyDescent="0.25">
      <c r="B8" s="6" t="s">
        <v>10</v>
      </c>
      <c r="C8" s="7">
        <f t="shared" si="0"/>
        <v>26071</v>
      </c>
      <c r="D8" s="8">
        <f>'[11]Расчёт для ФИН'!Q12</f>
        <v>20555</v>
      </c>
      <c r="E8" s="9">
        <f>'[11]Расчёт для ФИН'!R12</f>
        <v>5516</v>
      </c>
    </row>
    <row r="9" spans="2:5" x14ac:dyDescent="0.25">
      <c r="B9" s="6" t="s">
        <v>11</v>
      </c>
      <c r="C9" s="7">
        <f t="shared" si="0"/>
        <v>27399</v>
      </c>
      <c r="D9" s="8">
        <f>'[11]Расчёт для ФИН'!Q13</f>
        <v>22540</v>
      </c>
      <c r="E9" s="9">
        <f>'[11]Расчёт для ФИН'!R13</f>
        <v>4859</v>
      </c>
    </row>
    <row r="10" spans="2:5" x14ac:dyDescent="0.25">
      <c r="B10" s="6" t="s">
        <v>12</v>
      </c>
      <c r="C10" s="7">
        <f t="shared" si="0"/>
        <v>33366</v>
      </c>
      <c r="D10" s="8">
        <f>'[11]Расчёт для ФИН'!Q14</f>
        <v>27203</v>
      </c>
      <c r="E10" s="9">
        <f>'[11]Расчёт для ФИН'!R14</f>
        <v>6163</v>
      </c>
    </row>
    <row r="11" spans="2:5" x14ac:dyDescent="0.25">
      <c r="B11" s="6" t="s">
        <v>13</v>
      </c>
      <c r="C11" s="7">
        <f t="shared" si="0"/>
        <v>24112</v>
      </c>
      <c r="D11" s="8">
        <f>'[11]Расчёт для ФИН'!Q15</f>
        <v>19301</v>
      </c>
      <c r="E11" s="9">
        <f>'[11]Расчёт для ФИН'!R15</f>
        <v>4811</v>
      </c>
    </row>
    <row r="12" spans="2:5" x14ac:dyDescent="0.25">
      <c r="B12" s="6" t="s">
        <v>14</v>
      </c>
      <c r="C12" s="7">
        <f t="shared" si="0"/>
        <v>25351</v>
      </c>
      <c r="D12" s="8">
        <f>'[11]Расчёт для ФИН'!Q16</f>
        <v>20319</v>
      </c>
      <c r="E12" s="9">
        <f>'[11]Расчёт для ФИН'!R16</f>
        <v>5032</v>
      </c>
    </row>
    <row r="13" spans="2:5" x14ac:dyDescent="0.25">
      <c r="B13" s="6" t="s">
        <v>15</v>
      </c>
      <c r="C13" s="7">
        <f t="shared" si="0"/>
        <v>74597</v>
      </c>
      <c r="D13" s="8">
        <f>'[11]Расчёт для ФИН'!Q17</f>
        <v>56392</v>
      </c>
      <c r="E13" s="9">
        <f>'[11]Расчёт для ФИН'!R17</f>
        <v>18205</v>
      </c>
    </row>
    <row r="14" spans="2:5" x14ac:dyDescent="0.25">
      <c r="B14" s="6" t="s">
        <v>16</v>
      </c>
      <c r="C14" s="7">
        <f t="shared" si="0"/>
        <v>28688</v>
      </c>
      <c r="D14" s="8">
        <f>'[11]Расчёт для ФИН'!Q18</f>
        <v>22939</v>
      </c>
      <c r="E14" s="9">
        <f>'[11]Расчёт для ФИН'!R18</f>
        <v>5749</v>
      </c>
    </row>
    <row r="15" spans="2:5" x14ac:dyDescent="0.25">
      <c r="B15" s="6" t="s">
        <v>17</v>
      </c>
      <c r="C15" s="7">
        <f t="shared" si="0"/>
        <v>34069</v>
      </c>
      <c r="D15" s="8">
        <f>'[11]Расчёт для ФИН'!Q19</f>
        <v>27182</v>
      </c>
      <c r="E15" s="9">
        <f>'[11]Расчёт для ФИН'!R19</f>
        <v>6887</v>
      </c>
    </row>
    <row r="16" spans="2:5" x14ac:dyDescent="0.25">
      <c r="B16" s="6" t="s">
        <v>18</v>
      </c>
      <c r="C16" s="7">
        <f t="shared" si="0"/>
        <v>11403</v>
      </c>
      <c r="D16" s="8">
        <f>'[11]Расчёт для ФИН'!Q20</f>
        <v>9071</v>
      </c>
      <c r="E16" s="9">
        <f>'[11]Расчёт для ФИН'!R20</f>
        <v>2332</v>
      </c>
    </row>
    <row r="17" spans="2:5" x14ac:dyDescent="0.25">
      <c r="B17" s="6" t="s">
        <v>19</v>
      </c>
      <c r="C17" s="7">
        <f t="shared" si="0"/>
        <v>15660</v>
      </c>
      <c r="D17" s="8">
        <f>'[11]Расчёт для ФИН'!Q21</f>
        <v>12513</v>
      </c>
      <c r="E17" s="9">
        <f>'[11]Расчёт для ФИН'!R21</f>
        <v>3147</v>
      </c>
    </row>
    <row r="18" spans="2:5" x14ac:dyDescent="0.25">
      <c r="B18" s="6" t="s">
        <v>20</v>
      </c>
      <c r="C18" s="7">
        <f t="shared" si="0"/>
        <v>15130</v>
      </c>
      <c r="D18" s="8">
        <f>'[11]Расчёт для ФИН'!Q22</f>
        <v>12190</v>
      </c>
      <c r="E18" s="9">
        <f>'[11]Расчёт для ФИН'!R22</f>
        <v>2940</v>
      </c>
    </row>
    <row r="19" spans="2:5" x14ac:dyDescent="0.25">
      <c r="B19" s="6" t="s">
        <v>21</v>
      </c>
      <c r="C19" s="7">
        <f t="shared" si="0"/>
        <v>39049</v>
      </c>
      <c r="D19" s="8">
        <f>'[11]Расчёт для ФИН'!Q23</f>
        <v>30746</v>
      </c>
      <c r="E19" s="9">
        <f>'[11]Расчёт для ФИН'!R23</f>
        <v>8303</v>
      </c>
    </row>
    <row r="20" spans="2:5" x14ac:dyDescent="0.25">
      <c r="B20" s="6" t="s">
        <v>22</v>
      </c>
      <c r="C20" s="7">
        <f t="shared" si="0"/>
        <v>8895</v>
      </c>
      <c r="D20" s="8">
        <f>'[11]Расчёт для ФИН'!Q24</f>
        <v>7163</v>
      </c>
      <c r="E20" s="9">
        <f>'[11]Расчёт для ФИН'!R24</f>
        <v>1732</v>
      </c>
    </row>
    <row r="21" spans="2:5" x14ac:dyDescent="0.25">
      <c r="B21" s="6" t="s">
        <v>23</v>
      </c>
      <c r="C21" s="7">
        <f t="shared" si="0"/>
        <v>11079</v>
      </c>
      <c r="D21" s="8">
        <f>'[11]Расчёт для ФИН'!Q25</f>
        <v>8669</v>
      </c>
      <c r="E21" s="9">
        <f>'[11]Расчёт для ФИН'!R25</f>
        <v>2410</v>
      </c>
    </row>
    <row r="22" spans="2:5" x14ac:dyDescent="0.25">
      <c r="B22" s="6" t="s">
        <v>24</v>
      </c>
      <c r="C22" s="7">
        <f t="shared" si="0"/>
        <v>16495</v>
      </c>
      <c r="D22" s="8">
        <f>'[11]Расчёт для ФИН'!Q26</f>
        <v>13315</v>
      </c>
      <c r="E22" s="9">
        <f>'[11]Расчёт для ФИН'!R26</f>
        <v>3180</v>
      </c>
    </row>
    <row r="23" spans="2:5" x14ac:dyDescent="0.25">
      <c r="B23" s="6" t="s">
        <v>25</v>
      </c>
      <c r="C23" s="7">
        <f t="shared" si="0"/>
        <v>15358</v>
      </c>
      <c r="D23" s="8">
        <f>'[11]Расчёт для ФИН'!Q27</f>
        <v>12233</v>
      </c>
      <c r="E23" s="9">
        <f>'[11]Расчёт для ФИН'!R27</f>
        <v>3125</v>
      </c>
    </row>
    <row r="24" spans="2:5" x14ac:dyDescent="0.25">
      <c r="B24" s="6" t="s">
        <v>30</v>
      </c>
      <c r="C24" s="7">
        <f t="shared" si="0"/>
        <v>13823</v>
      </c>
      <c r="D24" s="8">
        <f>'[11]Расчёт для ФИН'!Q28</f>
        <v>13823</v>
      </c>
      <c r="E24" s="9">
        <f>'[11]Расчёт для ФИН'!R28</f>
        <v>0</v>
      </c>
    </row>
    <row r="25" spans="2:5" x14ac:dyDescent="0.25">
      <c r="B25" s="6" t="s">
        <v>26</v>
      </c>
      <c r="C25" s="7">
        <f t="shared" si="0"/>
        <v>10096</v>
      </c>
      <c r="D25" s="8">
        <f>'[11]Расчёт для ФИН'!Q29</f>
        <v>8123</v>
      </c>
      <c r="E25" s="9">
        <f>'[11]Расчёт для ФИН'!R29</f>
        <v>1973</v>
      </c>
    </row>
    <row r="26" spans="2:5" x14ac:dyDescent="0.25">
      <c r="B26" s="6" t="s">
        <v>27</v>
      </c>
      <c r="C26" s="7">
        <f t="shared" si="0"/>
        <v>6046</v>
      </c>
      <c r="D26" s="8">
        <f>'[11]Расчёт для ФИН'!Q30</f>
        <v>4980</v>
      </c>
      <c r="E26" s="9">
        <f>'[11]Расчёт для ФИН'!R30</f>
        <v>1066</v>
      </c>
    </row>
    <row r="27" spans="2:5" x14ac:dyDescent="0.25">
      <c r="B27" s="6" t="s">
        <v>31</v>
      </c>
      <c r="C27" s="7">
        <f t="shared" si="0"/>
        <v>173410</v>
      </c>
      <c r="D27" s="8">
        <f>'[11]Расчёт для ФИН'!Q31</f>
        <v>173410</v>
      </c>
      <c r="E27" s="9">
        <f>'[11]Расчёт для ФИН'!R31</f>
        <v>0</v>
      </c>
    </row>
    <row r="28" spans="2:5" x14ac:dyDescent="0.25">
      <c r="B28" s="6" t="s">
        <v>28</v>
      </c>
      <c r="C28" s="7">
        <f t="shared" si="0"/>
        <v>100853</v>
      </c>
      <c r="D28" s="8">
        <f>'[11]Расчёт для ФИН'!Q32</f>
        <v>99900</v>
      </c>
      <c r="E28" s="9">
        <f>'[11]Расчёт для ФИН'!R32</f>
        <v>953</v>
      </c>
    </row>
    <row r="29" spans="2:5" x14ac:dyDescent="0.25">
      <c r="B29" s="6" t="s">
        <v>32</v>
      </c>
      <c r="C29" s="7">
        <f t="shared" si="0"/>
        <v>37922</v>
      </c>
      <c r="D29" s="8">
        <f>'[11]Расчёт для ФИН'!Q33</f>
        <v>30979</v>
      </c>
      <c r="E29" s="9">
        <f>'[11]Расчёт для ФИН'!R33</f>
        <v>6943</v>
      </c>
    </row>
    <row r="30" spans="2:5" x14ac:dyDescent="0.25">
      <c r="B30" s="6" t="s">
        <v>29</v>
      </c>
      <c r="C30" s="7">
        <f t="shared" si="0"/>
        <v>12465</v>
      </c>
      <c r="D30" s="8">
        <f>'[11]Расчёт для ФИН'!Q34</f>
        <v>12465</v>
      </c>
      <c r="E30" s="9">
        <f>'[11]Расчёт для ФИН'!R34</f>
        <v>0</v>
      </c>
    </row>
    <row r="31" spans="2:5" x14ac:dyDescent="0.25">
      <c r="B31" s="6" t="s">
        <v>33</v>
      </c>
      <c r="C31" s="7">
        <f t="shared" si="0"/>
        <v>122328</v>
      </c>
      <c r="D31" s="8">
        <f>'[11]Расчёт для ФИН'!Q35</f>
        <v>0</v>
      </c>
      <c r="E31" s="9">
        <f>'[11]Расчёт для ФИН'!R35</f>
        <v>122328</v>
      </c>
    </row>
    <row r="32" spans="2:5" ht="16.5" thickBot="1" x14ac:dyDescent="0.3">
      <c r="B32" s="10" t="s">
        <v>5</v>
      </c>
      <c r="C32" s="7">
        <f t="shared" si="0"/>
        <v>669</v>
      </c>
      <c r="D32" s="8">
        <f>'[11]Расчёт для ФИН'!Q36</f>
        <v>669</v>
      </c>
      <c r="E32" s="9">
        <f>'[11]Расчёт для ФИН'!R36</f>
        <v>0</v>
      </c>
    </row>
    <row r="33" spans="2:6" ht="16.5" thickBot="1" x14ac:dyDescent="0.3">
      <c r="B33" s="11" t="s">
        <v>3</v>
      </c>
      <c r="C33" s="12">
        <f>SUM(C5:C32)</f>
        <v>1050639</v>
      </c>
      <c r="D33" s="13">
        <f>SUM(D5:D32)</f>
        <v>832985</v>
      </c>
      <c r="E33" s="14">
        <f>SUM(E5:E32)</f>
        <v>217654</v>
      </c>
      <c r="F33" s="2"/>
    </row>
    <row r="34" spans="2:6" x14ac:dyDescent="0.25">
      <c r="B34" s="3"/>
      <c r="D34" s="2"/>
      <c r="E34" s="2"/>
      <c r="F34" s="2"/>
    </row>
    <row r="35" spans="2:6" x14ac:dyDescent="0.25">
      <c r="B35" s="3"/>
      <c r="C35" s="4"/>
      <c r="D35" s="4"/>
      <c r="E35" s="4"/>
    </row>
    <row r="36" spans="2:6" x14ac:dyDescent="0.25">
      <c r="B36" s="5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887FE-0C9C-402D-ACAA-E142175F233C}">
  <dimension ref="B1:F36"/>
  <sheetViews>
    <sheetView zoomScale="91" zoomScaleNormal="91" workbookViewId="0">
      <selection activeCell="D8" sqref="D8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19" t="s">
        <v>0</v>
      </c>
      <c r="C2" s="20"/>
      <c r="D2" s="21"/>
      <c r="E2" s="22"/>
    </row>
    <row r="3" spans="2:5" ht="16.5" thickBot="1" x14ac:dyDescent="0.3">
      <c r="B3" s="23" t="str">
        <f>"по состоянию на"&amp;" "&amp;TEXT([7]Расчёт!C2,"ДД.ММ.ГГГГ")&amp;" "&amp;"года"</f>
        <v>по состоянию на 01.12.2023 года</v>
      </c>
      <c r="C3" s="24"/>
      <c r="D3" s="25"/>
      <c r="E3" s="26"/>
    </row>
    <row r="4" spans="2:5" ht="16.5" thickBot="1" x14ac:dyDescent="0.3">
      <c r="B4" s="15" t="s">
        <v>6</v>
      </c>
      <c r="C4" s="16" t="s">
        <v>4</v>
      </c>
      <c r="D4" s="17" t="s">
        <v>1</v>
      </c>
      <c r="E4" s="18" t="s">
        <v>2</v>
      </c>
    </row>
    <row r="5" spans="2:5" x14ac:dyDescent="0.25">
      <c r="B5" s="6" t="s">
        <v>7</v>
      </c>
      <c r="C5" s="7">
        <f>D5+E5</f>
        <v>78930</v>
      </c>
      <c r="D5" s="8">
        <f>'[7]Расчёт для ФИН'!Q9</f>
        <v>78930</v>
      </c>
      <c r="E5" s="9">
        <f>'[7]Расчёт для ФИН'!R9</f>
        <v>0</v>
      </c>
    </row>
    <row r="6" spans="2:5" x14ac:dyDescent="0.25">
      <c r="B6" s="6" t="s">
        <v>8</v>
      </c>
      <c r="C6" s="7">
        <f t="shared" ref="C6:C32" si="0">D6+E6</f>
        <v>75373</v>
      </c>
      <c r="D6" s="8">
        <f>'[7]Расчёт для ФИН'!Q10</f>
        <v>75373</v>
      </c>
      <c r="E6" s="9">
        <f>'[7]Расчёт для ФИН'!R10</f>
        <v>0</v>
      </c>
    </row>
    <row r="7" spans="2:5" x14ac:dyDescent="0.25">
      <c r="B7" s="6" t="s">
        <v>9</v>
      </c>
      <c r="C7" s="7">
        <f t="shared" si="0"/>
        <v>12140</v>
      </c>
      <c r="D7" s="8">
        <f>'[7]Расчёт для ФИН'!Q11</f>
        <v>12140</v>
      </c>
      <c r="E7" s="9">
        <f>'[7]Расчёт для ФИН'!R11</f>
        <v>0</v>
      </c>
    </row>
    <row r="8" spans="2:5" x14ac:dyDescent="0.25">
      <c r="B8" s="6" t="s">
        <v>10</v>
      </c>
      <c r="C8" s="7">
        <f t="shared" si="0"/>
        <v>26059</v>
      </c>
      <c r="D8" s="8">
        <f>'[7]Расчёт для ФИН'!Q12</f>
        <v>20547</v>
      </c>
      <c r="E8" s="9">
        <f>'[7]Расчёт для ФИН'!R12</f>
        <v>5512</v>
      </c>
    </row>
    <row r="9" spans="2:5" x14ac:dyDescent="0.25">
      <c r="B9" s="6" t="s">
        <v>11</v>
      </c>
      <c r="C9" s="7">
        <f t="shared" si="0"/>
        <v>27409</v>
      </c>
      <c r="D9" s="8">
        <f>'[7]Расчёт для ФИН'!Q13</f>
        <v>22544</v>
      </c>
      <c r="E9" s="9">
        <f>'[7]Расчёт для ФИН'!R13</f>
        <v>4865</v>
      </c>
    </row>
    <row r="10" spans="2:5" x14ac:dyDescent="0.25">
      <c r="B10" s="6" t="s">
        <v>12</v>
      </c>
      <c r="C10" s="7">
        <f t="shared" si="0"/>
        <v>33343</v>
      </c>
      <c r="D10" s="8">
        <f>'[7]Расчёт для ФИН'!Q14</f>
        <v>27189</v>
      </c>
      <c r="E10" s="9">
        <f>'[7]Расчёт для ФИН'!R14</f>
        <v>6154</v>
      </c>
    </row>
    <row r="11" spans="2:5" x14ac:dyDescent="0.25">
      <c r="B11" s="6" t="s">
        <v>13</v>
      </c>
      <c r="C11" s="7">
        <f t="shared" si="0"/>
        <v>24091</v>
      </c>
      <c r="D11" s="8">
        <f>'[7]Расчёт для ФИН'!Q15</f>
        <v>19296</v>
      </c>
      <c r="E11" s="9">
        <f>'[7]Расчёт для ФИН'!R15</f>
        <v>4795</v>
      </c>
    </row>
    <row r="12" spans="2:5" x14ac:dyDescent="0.25">
      <c r="B12" s="6" t="s">
        <v>14</v>
      </c>
      <c r="C12" s="7">
        <f t="shared" si="0"/>
        <v>25316</v>
      </c>
      <c r="D12" s="8">
        <f>'[7]Расчёт для ФИН'!Q16</f>
        <v>20293</v>
      </c>
      <c r="E12" s="9">
        <f>'[7]Расчёт для ФИН'!R16</f>
        <v>5023</v>
      </c>
    </row>
    <row r="13" spans="2:5" x14ac:dyDescent="0.25">
      <c r="B13" s="6" t="s">
        <v>15</v>
      </c>
      <c r="C13" s="7">
        <f t="shared" si="0"/>
        <v>74766</v>
      </c>
      <c r="D13" s="8">
        <f>'[7]Расчёт для ФИН'!Q17</f>
        <v>56593</v>
      </c>
      <c r="E13" s="9">
        <f>'[7]Расчёт для ФИН'!R17</f>
        <v>18173</v>
      </c>
    </row>
    <row r="14" spans="2:5" x14ac:dyDescent="0.25">
      <c r="B14" s="6" t="s">
        <v>16</v>
      </c>
      <c r="C14" s="7">
        <f t="shared" si="0"/>
        <v>28675</v>
      </c>
      <c r="D14" s="8">
        <f>'[7]Расчёт для ФИН'!Q18</f>
        <v>22943</v>
      </c>
      <c r="E14" s="9">
        <f>'[7]Расчёт для ФИН'!R18</f>
        <v>5732</v>
      </c>
    </row>
    <row r="15" spans="2:5" x14ac:dyDescent="0.25">
      <c r="B15" s="6" t="s">
        <v>17</v>
      </c>
      <c r="C15" s="7">
        <f t="shared" si="0"/>
        <v>34147</v>
      </c>
      <c r="D15" s="8">
        <f>'[7]Расчёт для ФИН'!Q19</f>
        <v>27250</v>
      </c>
      <c r="E15" s="9">
        <f>'[7]Расчёт для ФИН'!R19</f>
        <v>6897</v>
      </c>
    </row>
    <row r="16" spans="2:5" x14ac:dyDescent="0.25">
      <c r="B16" s="6" t="s">
        <v>18</v>
      </c>
      <c r="C16" s="7">
        <f t="shared" si="0"/>
        <v>11392</v>
      </c>
      <c r="D16" s="8">
        <f>'[7]Расчёт для ФИН'!Q20</f>
        <v>9066</v>
      </c>
      <c r="E16" s="9">
        <f>'[7]Расчёт для ФИН'!R20</f>
        <v>2326</v>
      </c>
    </row>
    <row r="17" spans="2:5" x14ac:dyDescent="0.25">
      <c r="B17" s="6" t="s">
        <v>19</v>
      </c>
      <c r="C17" s="7">
        <f t="shared" si="0"/>
        <v>15636</v>
      </c>
      <c r="D17" s="8">
        <f>'[7]Расчёт для ФИН'!Q21</f>
        <v>12505</v>
      </c>
      <c r="E17" s="9">
        <f>'[7]Расчёт для ФИН'!R21</f>
        <v>3131</v>
      </c>
    </row>
    <row r="18" spans="2:5" x14ac:dyDescent="0.25">
      <c r="B18" s="6" t="s">
        <v>20</v>
      </c>
      <c r="C18" s="7">
        <f t="shared" si="0"/>
        <v>15108</v>
      </c>
      <c r="D18" s="8">
        <f>'[7]Расчёт для ФИН'!Q22</f>
        <v>12179</v>
      </c>
      <c r="E18" s="9">
        <f>'[7]Расчёт для ФИН'!R22</f>
        <v>2929</v>
      </c>
    </row>
    <row r="19" spans="2:5" x14ac:dyDescent="0.25">
      <c r="B19" s="6" t="s">
        <v>21</v>
      </c>
      <c r="C19" s="7">
        <f t="shared" si="0"/>
        <v>39030</v>
      </c>
      <c r="D19" s="8">
        <f>'[7]Расчёт для ФИН'!Q23</f>
        <v>30721</v>
      </c>
      <c r="E19" s="9">
        <f>'[7]Расчёт для ФИН'!R23</f>
        <v>8309</v>
      </c>
    </row>
    <row r="20" spans="2:5" x14ac:dyDescent="0.25">
      <c r="B20" s="6" t="s">
        <v>22</v>
      </c>
      <c r="C20" s="7">
        <f t="shared" si="0"/>
        <v>8885</v>
      </c>
      <c r="D20" s="8">
        <f>'[7]Расчёт для ФИН'!Q24</f>
        <v>7165</v>
      </c>
      <c r="E20" s="9">
        <f>'[7]Расчёт для ФИН'!R24</f>
        <v>1720</v>
      </c>
    </row>
    <row r="21" spans="2:5" x14ac:dyDescent="0.25">
      <c r="B21" s="6" t="s">
        <v>23</v>
      </c>
      <c r="C21" s="7">
        <f t="shared" si="0"/>
        <v>11077</v>
      </c>
      <c r="D21" s="8">
        <f>'[7]Расчёт для ФИН'!Q25</f>
        <v>8674</v>
      </c>
      <c r="E21" s="9">
        <f>'[7]Расчёт для ФИН'!R25</f>
        <v>2403</v>
      </c>
    </row>
    <row r="22" spans="2:5" x14ac:dyDescent="0.25">
      <c r="B22" s="6" t="s">
        <v>24</v>
      </c>
      <c r="C22" s="7">
        <f t="shared" si="0"/>
        <v>16503</v>
      </c>
      <c r="D22" s="8">
        <f>'[7]Расчёт для ФИН'!Q26</f>
        <v>13330</v>
      </c>
      <c r="E22" s="9">
        <f>'[7]Расчёт для ФИН'!R26</f>
        <v>3173</v>
      </c>
    </row>
    <row r="23" spans="2:5" x14ac:dyDescent="0.25">
      <c r="B23" s="6" t="s">
        <v>25</v>
      </c>
      <c r="C23" s="7">
        <f t="shared" si="0"/>
        <v>15325</v>
      </c>
      <c r="D23" s="8">
        <f>'[7]Расчёт для ФИН'!Q27</f>
        <v>12209</v>
      </c>
      <c r="E23" s="9">
        <f>'[7]Расчёт для ФИН'!R27</f>
        <v>3116</v>
      </c>
    </row>
    <row r="24" spans="2:5" x14ac:dyDescent="0.25">
      <c r="B24" s="6" t="s">
        <v>30</v>
      </c>
      <c r="C24" s="7">
        <f t="shared" si="0"/>
        <v>13837</v>
      </c>
      <c r="D24" s="8">
        <f>'[7]Расчёт для ФИН'!Q28</f>
        <v>13837</v>
      </c>
      <c r="E24" s="9">
        <f>'[7]Расчёт для ФИН'!R28</f>
        <v>0</v>
      </c>
    </row>
    <row r="25" spans="2:5" x14ac:dyDescent="0.25">
      <c r="B25" s="6" t="s">
        <v>26</v>
      </c>
      <c r="C25" s="7">
        <f t="shared" si="0"/>
        <v>10086</v>
      </c>
      <c r="D25" s="8">
        <f>'[7]Расчёт для ФИН'!Q29</f>
        <v>8115</v>
      </c>
      <c r="E25" s="9">
        <f>'[7]Расчёт для ФИН'!R29</f>
        <v>1971</v>
      </c>
    </row>
    <row r="26" spans="2:5" x14ac:dyDescent="0.25">
      <c r="B26" s="6" t="s">
        <v>27</v>
      </c>
      <c r="C26" s="7">
        <f t="shared" si="0"/>
        <v>6042</v>
      </c>
      <c r="D26" s="8">
        <f>'[7]Расчёт для ФИН'!Q30</f>
        <v>4970</v>
      </c>
      <c r="E26" s="9">
        <f>'[7]Расчёт для ФИН'!R30</f>
        <v>1072</v>
      </c>
    </row>
    <row r="27" spans="2:5" x14ac:dyDescent="0.25">
      <c r="B27" s="6" t="s">
        <v>31</v>
      </c>
      <c r="C27" s="7">
        <f t="shared" si="0"/>
        <v>173982</v>
      </c>
      <c r="D27" s="8">
        <f>'[7]Расчёт для ФИН'!Q31</f>
        <v>173982</v>
      </c>
      <c r="E27" s="9">
        <f>'[7]Расчёт для ФИН'!R31</f>
        <v>0</v>
      </c>
    </row>
    <row r="28" spans="2:5" x14ac:dyDescent="0.25">
      <c r="B28" s="6" t="s">
        <v>28</v>
      </c>
      <c r="C28" s="7">
        <f t="shared" si="0"/>
        <v>101060</v>
      </c>
      <c r="D28" s="8">
        <f>'[7]Расчёт для ФИН'!Q32</f>
        <v>100116</v>
      </c>
      <c r="E28" s="9">
        <f>'[7]Расчёт для ФИН'!R32</f>
        <v>944</v>
      </c>
    </row>
    <row r="29" spans="2:5" x14ac:dyDescent="0.25">
      <c r="B29" s="6" t="s">
        <v>32</v>
      </c>
      <c r="C29" s="7">
        <f t="shared" si="0"/>
        <v>37982</v>
      </c>
      <c r="D29" s="8">
        <f>'[7]Расчёт для ФИН'!Q33</f>
        <v>31042</v>
      </c>
      <c r="E29" s="9">
        <f>'[7]Расчёт для ФИН'!R33</f>
        <v>6940</v>
      </c>
    </row>
    <row r="30" spans="2:5" x14ac:dyDescent="0.25">
      <c r="B30" s="6" t="s">
        <v>29</v>
      </c>
      <c r="C30" s="7">
        <f t="shared" si="0"/>
        <v>12433</v>
      </c>
      <c r="D30" s="8">
        <f>'[7]Расчёт для ФИН'!Q34</f>
        <v>12433</v>
      </c>
      <c r="E30" s="9">
        <f>'[7]Расчёт для ФИН'!R34</f>
        <v>0</v>
      </c>
    </row>
    <row r="31" spans="2:5" x14ac:dyDescent="0.25">
      <c r="B31" s="6" t="s">
        <v>33</v>
      </c>
      <c r="C31" s="7">
        <f t="shared" si="0"/>
        <v>122285</v>
      </c>
      <c r="D31" s="8">
        <f>'[7]Расчёт для ФИН'!Q35</f>
        <v>0</v>
      </c>
      <c r="E31" s="9">
        <f>'[7]Расчёт для ФИН'!R35</f>
        <v>122285</v>
      </c>
    </row>
    <row r="32" spans="2:5" ht="16.5" thickBot="1" x14ac:dyDescent="0.3">
      <c r="B32" s="10" t="s">
        <v>5</v>
      </c>
      <c r="C32" s="7">
        <f t="shared" si="0"/>
        <v>708</v>
      </c>
      <c r="D32" s="8">
        <f>'[7]Расчёт для ФИН'!Q36</f>
        <v>708</v>
      </c>
      <c r="E32" s="9">
        <f>'[7]Расчёт для ФИН'!R36</f>
        <v>0</v>
      </c>
    </row>
    <row r="33" spans="2:6" ht="16.5" thickBot="1" x14ac:dyDescent="0.3">
      <c r="B33" s="11" t="s">
        <v>3</v>
      </c>
      <c r="C33" s="12">
        <f>SUM(C5:C32)</f>
        <v>1051620</v>
      </c>
      <c r="D33" s="13">
        <f>SUM(D5:D32)</f>
        <v>834150</v>
      </c>
      <c r="E33" s="14">
        <f>SUM(E5:E32)</f>
        <v>217470</v>
      </c>
      <c r="F33" s="2"/>
    </row>
    <row r="34" spans="2:6" x14ac:dyDescent="0.25">
      <c r="B34" s="3"/>
      <c r="D34" s="2"/>
      <c r="E34" s="2"/>
      <c r="F34" s="2"/>
    </row>
    <row r="35" spans="2:6" x14ac:dyDescent="0.25">
      <c r="B35" s="3"/>
      <c r="C35" s="4"/>
      <c r="D35" s="4"/>
      <c r="E35" s="4"/>
    </row>
    <row r="36" spans="2:6" x14ac:dyDescent="0.25">
      <c r="B36" s="5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8103E-F9BC-4820-BD25-B04D58D190B4}">
  <dimension ref="B1:F36"/>
  <sheetViews>
    <sheetView zoomScale="91" zoomScaleNormal="91" workbookViewId="0">
      <selection activeCell="B3" sqref="B3:E3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19" t="s">
        <v>0</v>
      </c>
      <c r="C2" s="20"/>
      <c r="D2" s="21"/>
      <c r="E2" s="22"/>
    </row>
    <row r="3" spans="2:5" ht="16.5" thickBot="1" x14ac:dyDescent="0.3">
      <c r="B3" s="23" t="str">
        <f>"по состоянию на"&amp;" "&amp;TEXT([2]Расчёт!C2,"ДД.ММ.ГГГГ")&amp;" "&amp;"года"</f>
        <v>по состоянию на 01.02.2023 года</v>
      </c>
      <c r="C3" s="24"/>
      <c r="D3" s="25"/>
      <c r="E3" s="26"/>
    </row>
    <row r="4" spans="2:5" ht="16.5" thickBot="1" x14ac:dyDescent="0.3">
      <c r="B4" s="15" t="s">
        <v>6</v>
      </c>
      <c r="C4" s="16" t="s">
        <v>4</v>
      </c>
      <c r="D4" s="17" t="s">
        <v>1</v>
      </c>
      <c r="E4" s="18" t="s">
        <v>2</v>
      </c>
    </row>
    <row r="5" spans="2:5" x14ac:dyDescent="0.25">
      <c r="B5" s="6" t="s">
        <v>7</v>
      </c>
      <c r="C5" s="7">
        <f>D5+E5</f>
        <v>77318</v>
      </c>
      <c r="D5" s="8">
        <f>'[2]Расчёт для ФИН'!Q9</f>
        <v>77318</v>
      </c>
      <c r="E5" s="9">
        <f>'[2]Расчёт для ФИН'!R9</f>
        <v>0</v>
      </c>
    </row>
    <row r="6" spans="2:5" x14ac:dyDescent="0.25">
      <c r="B6" s="6" t="s">
        <v>8</v>
      </c>
      <c r="C6" s="7">
        <f t="shared" ref="C6:C32" si="0">D6+E6</f>
        <v>78773</v>
      </c>
      <c r="D6" s="8">
        <f>'[2]Расчёт для ФИН'!Q10</f>
        <v>75012</v>
      </c>
      <c r="E6" s="9">
        <f>'[2]Расчёт для ФИН'!R10</f>
        <v>3761</v>
      </c>
    </row>
    <row r="7" spans="2:5" x14ac:dyDescent="0.25">
      <c r="B7" s="6" t="s">
        <v>9</v>
      </c>
      <c r="C7" s="7">
        <f t="shared" si="0"/>
        <v>12284</v>
      </c>
      <c r="D7" s="8">
        <f>'[2]Расчёт для ФИН'!Q11</f>
        <v>12284</v>
      </c>
      <c r="E7" s="9">
        <f>'[2]Расчёт для ФИН'!R11</f>
        <v>0</v>
      </c>
    </row>
    <row r="8" spans="2:5" x14ac:dyDescent="0.25">
      <c r="B8" s="6" t="s">
        <v>10</v>
      </c>
      <c r="C8" s="7">
        <f t="shared" si="0"/>
        <v>26369</v>
      </c>
      <c r="D8" s="8">
        <f>'[2]Расчёт для ФИН'!Q12</f>
        <v>20769</v>
      </c>
      <c r="E8" s="9">
        <f>'[2]Расчёт для ФИН'!R12</f>
        <v>5600</v>
      </c>
    </row>
    <row r="9" spans="2:5" x14ac:dyDescent="0.25">
      <c r="B9" s="6" t="s">
        <v>11</v>
      </c>
      <c r="C9" s="7">
        <f t="shared" si="0"/>
        <v>27653</v>
      </c>
      <c r="D9" s="8">
        <f>'[2]Расчёт для ФИН'!Q13</f>
        <v>22775</v>
      </c>
      <c r="E9" s="9">
        <f>'[2]Расчёт для ФИН'!R13</f>
        <v>4878</v>
      </c>
    </row>
    <row r="10" spans="2:5" x14ac:dyDescent="0.25">
      <c r="B10" s="6" t="s">
        <v>12</v>
      </c>
      <c r="C10" s="7">
        <f t="shared" si="0"/>
        <v>33864</v>
      </c>
      <c r="D10" s="8">
        <f>'[2]Расчёт для ФИН'!Q14</f>
        <v>27530</v>
      </c>
      <c r="E10" s="9">
        <f>'[2]Расчёт для ФИН'!R14</f>
        <v>6334</v>
      </c>
    </row>
    <row r="11" spans="2:5" x14ac:dyDescent="0.25">
      <c r="B11" s="6" t="s">
        <v>13</v>
      </c>
      <c r="C11" s="7">
        <f t="shared" si="0"/>
        <v>24132</v>
      </c>
      <c r="D11" s="8">
        <f>'[2]Расчёт для ФИН'!Q15</f>
        <v>19331</v>
      </c>
      <c r="E11" s="9">
        <f>'[2]Расчёт для ФИН'!R15</f>
        <v>4801</v>
      </c>
    </row>
    <row r="12" spans="2:5" x14ac:dyDescent="0.25">
      <c r="B12" s="6" t="s">
        <v>14</v>
      </c>
      <c r="C12" s="7">
        <f t="shared" si="0"/>
        <v>25574</v>
      </c>
      <c r="D12" s="8">
        <f>'[2]Расчёт для ФИН'!Q16</f>
        <v>20427</v>
      </c>
      <c r="E12" s="9">
        <f>'[2]Расчёт для ФИН'!R16</f>
        <v>5147</v>
      </c>
    </row>
    <row r="13" spans="2:5" x14ac:dyDescent="0.25">
      <c r="B13" s="6" t="s">
        <v>15</v>
      </c>
      <c r="C13" s="7">
        <f t="shared" si="0"/>
        <v>73865</v>
      </c>
      <c r="D13" s="8">
        <f>'[2]Расчёт для ФИН'!Q17</f>
        <v>55603</v>
      </c>
      <c r="E13" s="9">
        <f>'[2]Расчёт для ФИН'!R17</f>
        <v>18262</v>
      </c>
    </row>
    <row r="14" spans="2:5" x14ac:dyDescent="0.25">
      <c r="B14" s="6" t="s">
        <v>16</v>
      </c>
      <c r="C14" s="7">
        <f t="shared" si="0"/>
        <v>28842</v>
      </c>
      <c r="D14" s="8">
        <f>'[2]Расчёт для ФИН'!Q18</f>
        <v>23132</v>
      </c>
      <c r="E14" s="9">
        <f>'[2]Расчёт для ФИН'!R18</f>
        <v>5710</v>
      </c>
    </row>
    <row r="15" spans="2:5" x14ac:dyDescent="0.25">
      <c r="B15" s="6" t="s">
        <v>17</v>
      </c>
      <c r="C15" s="7">
        <f t="shared" si="0"/>
        <v>33680</v>
      </c>
      <c r="D15" s="8">
        <f>'[2]Расчёт для ФИН'!Q19</f>
        <v>26876</v>
      </c>
      <c r="E15" s="9">
        <f>'[2]Расчёт для ФИН'!R19</f>
        <v>6804</v>
      </c>
    </row>
    <row r="16" spans="2:5" x14ac:dyDescent="0.25">
      <c r="B16" s="6" t="s">
        <v>18</v>
      </c>
      <c r="C16" s="7">
        <f t="shared" si="0"/>
        <v>11790</v>
      </c>
      <c r="D16" s="8">
        <f>'[2]Расчёт для ФИН'!Q20</f>
        <v>9368</v>
      </c>
      <c r="E16" s="9">
        <f>'[2]Расчёт для ФИН'!R20</f>
        <v>2422</v>
      </c>
    </row>
    <row r="17" spans="2:5" x14ac:dyDescent="0.25">
      <c r="B17" s="6" t="s">
        <v>19</v>
      </c>
      <c r="C17" s="7">
        <f t="shared" si="0"/>
        <v>15986</v>
      </c>
      <c r="D17" s="8">
        <f>'[2]Расчёт для ФИН'!Q21</f>
        <v>12732</v>
      </c>
      <c r="E17" s="9">
        <f>'[2]Расчёт для ФИН'!R21</f>
        <v>3254</v>
      </c>
    </row>
    <row r="18" spans="2:5" x14ac:dyDescent="0.25">
      <c r="B18" s="6" t="s">
        <v>20</v>
      </c>
      <c r="C18" s="7">
        <f t="shared" si="0"/>
        <v>15201</v>
      </c>
      <c r="D18" s="8">
        <f>'[2]Расчёт для ФИН'!Q22</f>
        <v>12287</v>
      </c>
      <c r="E18" s="9">
        <f>'[2]Расчёт для ФИН'!R22</f>
        <v>2914</v>
      </c>
    </row>
    <row r="19" spans="2:5" x14ac:dyDescent="0.25">
      <c r="B19" s="6" t="s">
        <v>21</v>
      </c>
      <c r="C19" s="7">
        <f t="shared" si="0"/>
        <v>39965</v>
      </c>
      <c r="D19" s="8">
        <f>'[2]Расчёт для ФИН'!Q23</f>
        <v>31494</v>
      </c>
      <c r="E19" s="9">
        <f>'[2]Расчёт для ФИН'!R23</f>
        <v>8471</v>
      </c>
    </row>
    <row r="20" spans="2:5" x14ac:dyDescent="0.25">
      <c r="B20" s="6" t="s">
        <v>22</v>
      </c>
      <c r="C20" s="7">
        <f t="shared" si="0"/>
        <v>9269</v>
      </c>
      <c r="D20" s="8">
        <f>'[2]Расчёт для ФИН'!Q24</f>
        <v>7429</v>
      </c>
      <c r="E20" s="9">
        <f>'[2]Расчёт для ФИН'!R24</f>
        <v>1840</v>
      </c>
    </row>
    <row r="21" spans="2:5" x14ac:dyDescent="0.25">
      <c r="B21" s="6" t="s">
        <v>23</v>
      </c>
      <c r="C21" s="7">
        <f t="shared" si="0"/>
        <v>11067</v>
      </c>
      <c r="D21" s="8">
        <f>'[2]Расчёт для ФИН'!Q25</f>
        <v>8701</v>
      </c>
      <c r="E21" s="9">
        <f>'[2]Расчёт для ФИН'!R25</f>
        <v>2366</v>
      </c>
    </row>
    <row r="22" spans="2:5" x14ac:dyDescent="0.25">
      <c r="B22" s="6" t="s">
        <v>24</v>
      </c>
      <c r="C22" s="7">
        <f t="shared" si="0"/>
        <v>16291</v>
      </c>
      <c r="D22" s="8">
        <f>'[2]Расчёт для ФИН'!Q26</f>
        <v>13177</v>
      </c>
      <c r="E22" s="9">
        <f>'[2]Расчёт для ФИН'!R26</f>
        <v>3114</v>
      </c>
    </row>
    <row r="23" spans="2:5" x14ac:dyDescent="0.25">
      <c r="B23" s="6" t="s">
        <v>25</v>
      </c>
      <c r="C23" s="7">
        <f t="shared" si="0"/>
        <v>15897</v>
      </c>
      <c r="D23" s="8">
        <f>'[2]Расчёт для ФИН'!Q27</f>
        <v>12659</v>
      </c>
      <c r="E23" s="9">
        <f>'[2]Расчёт для ФИН'!R27</f>
        <v>3238</v>
      </c>
    </row>
    <row r="24" spans="2:5" x14ac:dyDescent="0.25">
      <c r="B24" s="6" t="s">
        <v>30</v>
      </c>
      <c r="C24" s="7">
        <f t="shared" si="0"/>
        <v>13446</v>
      </c>
      <c r="D24" s="8">
        <f>'[2]Расчёт для ФИН'!Q28</f>
        <v>13446</v>
      </c>
      <c r="E24" s="9">
        <f>'[2]Расчёт для ФИН'!R28</f>
        <v>0</v>
      </c>
    </row>
    <row r="25" spans="2:5" x14ac:dyDescent="0.25">
      <c r="B25" s="6" t="s">
        <v>26</v>
      </c>
      <c r="C25" s="7">
        <f t="shared" si="0"/>
        <v>10180</v>
      </c>
      <c r="D25" s="8">
        <f>'[2]Расчёт для ФИН'!Q29</f>
        <v>8182</v>
      </c>
      <c r="E25" s="9">
        <f>'[2]Расчёт для ФИН'!R29</f>
        <v>1998</v>
      </c>
    </row>
    <row r="26" spans="2:5" x14ac:dyDescent="0.25">
      <c r="B26" s="6" t="s">
        <v>27</v>
      </c>
      <c r="C26" s="7">
        <f t="shared" si="0"/>
        <v>6113</v>
      </c>
      <c r="D26" s="8">
        <f>'[2]Расчёт для ФИН'!Q30</f>
        <v>5006</v>
      </c>
      <c r="E26" s="9">
        <f>'[2]Расчёт для ФИН'!R30</f>
        <v>1107</v>
      </c>
    </row>
    <row r="27" spans="2:5" x14ac:dyDescent="0.25">
      <c r="B27" s="6" t="s">
        <v>31</v>
      </c>
      <c r="C27" s="7">
        <f t="shared" si="0"/>
        <v>169714</v>
      </c>
      <c r="D27" s="8">
        <f>'[2]Расчёт для ФИН'!Q31</f>
        <v>169714</v>
      </c>
      <c r="E27" s="9">
        <f>'[2]Расчёт для ФИН'!R31</f>
        <v>0</v>
      </c>
    </row>
    <row r="28" spans="2:5" x14ac:dyDescent="0.25">
      <c r="B28" s="6" t="s">
        <v>28</v>
      </c>
      <c r="C28" s="7">
        <f t="shared" si="0"/>
        <v>98689</v>
      </c>
      <c r="D28" s="8">
        <f>'[2]Расчёт для ФИН'!Q32</f>
        <v>97680</v>
      </c>
      <c r="E28" s="9">
        <f>'[2]Расчёт для ФИН'!R32</f>
        <v>1009</v>
      </c>
    </row>
    <row r="29" spans="2:5" x14ac:dyDescent="0.25">
      <c r="B29" s="6" t="s">
        <v>32</v>
      </c>
      <c r="C29" s="7">
        <f t="shared" si="0"/>
        <v>37217</v>
      </c>
      <c r="D29" s="8">
        <f>'[2]Расчёт для ФИН'!Q33</f>
        <v>30346</v>
      </c>
      <c r="E29" s="9">
        <f>'[2]Расчёт для ФИН'!R33</f>
        <v>6871</v>
      </c>
    </row>
    <row r="30" spans="2:5" x14ac:dyDescent="0.25">
      <c r="B30" s="6" t="s">
        <v>29</v>
      </c>
      <c r="C30" s="7">
        <f t="shared" si="0"/>
        <v>12917</v>
      </c>
      <c r="D30" s="8">
        <f>'[2]Расчёт для ФИН'!Q34</f>
        <v>12917</v>
      </c>
      <c r="E30" s="9">
        <f>'[2]Расчёт для ФИН'!R34</f>
        <v>0</v>
      </c>
    </row>
    <row r="31" spans="2:5" x14ac:dyDescent="0.25">
      <c r="B31" s="6" t="s">
        <v>33</v>
      </c>
      <c r="C31" s="7">
        <f t="shared" si="0"/>
        <v>118407</v>
      </c>
      <c r="D31" s="8">
        <f>'[2]Расчёт для ФИН'!Q35</f>
        <v>0</v>
      </c>
      <c r="E31" s="9">
        <f>'[2]Расчёт для ФИН'!R35</f>
        <v>118407</v>
      </c>
    </row>
    <row r="32" spans="2:5" ht="16.5" thickBot="1" x14ac:dyDescent="0.3">
      <c r="B32" s="10" t="s">
        <v>5</v>
      </c>
      <c r="C32" s="7">
        <f t="shared" si="0"/>
        <v>89</v>
      </c>
      <c r="D32" s="8">
        <f>'[2]Расчёт для ФИН'!Q36</f>
        <v>89</v>
      </c>
      <c r="E32" s="9">
        <f>'[2]Расчёт для ФИН'!R36</f>
        <v>0</v>
      </c>
    </row>
    <row r="33" spans="2:6" ht="16.5" thickBot="1" x14ac:dyDescent="0.3">
      <c r="B33" s="11" t="s">
        <v>3</v>
      </c>
      <c r="C33" s="12">
        <f>SUM(C5:C32)</f>
        <v>1044592</v>
      </c>
      <c r="D33" s="13">
        <f>SUM(D5:D32)</f>
        <v>826284</v>
      </c>
      <c r="E33" s="14">
        <f>SUM(E5:E32)</f>
        <v>218308</v>
      </c>
      <c r="F33" s="2"/>
    </row>
    <row r="34" spans="2:6" x14ac:dyDescent="0.25">
      <c r="B34" s="3"/>
      <c r="D34" s="2"/>
      <c r="E34" s="2"/>
      <c r="F34" s="2"/>
    </row>
    <row r="35" spans="2:6" x14ac:dyDescent="0.25">
      <c r="B35" s="3"/>
      <c r="C35" s="4"/>
      <c r="D35" s="4"/>
      <c r="E35" s="4"/>
    </row>
    <row r="36" spans="2:6" x14ac:dyDescent="0.25">
      <c r="B36" s="5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F5109-D9AA-4420-AAD7-020D00AFF5B4}">
  <dimension ref="B1:F36"/>
  <sheetViews>
    <sheetView zoomScale="91" zoomScaleNormal="91" workbookViewId="0">
      <selection activeCell="C31" sqref="C31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19" t="s">
        <v>0</v>
      </c>
      <c r="C2" s="20"/>
      <c r="D2" s="21"/>
      <c r="E2" s="22"/>
    </row>
    <row r="3" spans="2:5" ht="16.5" thickBot="1" x14ac:dyDescent="0.3">
      <c r="B3" s="23" t="s">
        <v>34</v>
      </c>
      <c r="C3" s="24"/>
      <c r="D3" s="25"/>
      <c r="E3" s="26"/>
    </row>
    <row r="4" spans="2:5" ht="16.5" thickBot="1" x14ac:dyDescent="0.3">
      <c r="B4" s="15" t="s">
        <v>6</v>
      </c>
      <c r="C4" s="16" t="s">
        <v>4</v>
      </c>
      <c r="D4" s="17" t="s">
        <v>1</v>
      </c>
      <c r="E4" s="18" t="s">
        <v>2</v>
      </c>
    </row>
    <row r="5" spans="2:5" x14ac:dyDescent="0.25">
      <c r="B5" s="6" t="s">
        <v>7</v>
      </c>
      <c r="C5" s="7">
        <f>D5+E5</f>
        <v>77509</v>
      </c>
      <c r="D5" s="8">
        <v>77509</v>
      </c>
      <c r="E5" s="9">
        <v>0</v>
      </c>
    </row>
    <row r="6" spans="2:5" x14ac:dyDescent="0.25">
      <c r="B6" s="6" t="s">
        <v>8</v>
      </c>
      <c r="C6" s="7">
        <f t="shared" ref="C6:C32" si="0">D6+E6</f>
        <v>78842</v>
      </c>
      <c r="D6" s="8">
        <v>75095</v>
      </c>
      <c r="E6" s="9">
        <v>3747</v>
      </c>
    </row>
    <row r="7" spans="2:5" x14ac:dyDescent="0.25">
      <c r="B7" s="6" t="s">
        <v>9</v>
      </c>
      <c r="C7" s="7">
        <f t="shared" si="0"/>
        <v>12285</v>
      </c>
      <c r="D7" s="8">
        <v>12285</v>
      </c>
      <c r="E7" s="9">
        <v>0</v>
      </c>
    </row>
    <row r="8" spans="2:5" x14ac:dyDescent="0.25">
      <c r="B8" s="6" t="s">
        <v>10</v>
      </c>
      <c r="C8" s="7">
        <f t="shared" si="0"/>
        <v>26338</v>
      </c>
      <c r="D8" s="8">
        <v>20752</v>
      </c>
      <c r="E8" s="9">
        <v>5586</v>
      </c>
    </row>
    <row r="9" spans="2:5" x14ac:dyDescent="0.25">
      <c r="B9" s="6" t="s">
        <v>11</v>
      </c>
      <c r="C9" s="7">
        <f t="shared" si="0"/>
        <v>27650</v>
      </c>
      <c r="D9" s="8">
        <v>22778</v>
      </c>
      <c r="E9" s="9">
        <v>4872</v>
      </c>
    </row>
    <row r="10" spans="2:5" x14ac:dyDescent="0.25">
      <c r="B10" s="6" t="s">
        <v>12</v>
      </c>
      <c r="C10" s="7">
        <f t="shared" si="0"/>
        <v>33814</v>
      </c>
      <c r="D10" s="8">
        <v>27505</v>
      </c>
      <c r="E10" s="9">
        <v>6309</v>
      </c>
    </row>
    <row r="11" spans="2:5" x14ac:dyDescent="0.25">
      <c r="B11" s="6" t="s">
        <v>13</v>
      </c>
      <c r="C11" s="7">
        <f t="shared" si="0"/>
        <v>24115</v>
      </c>
      <c r="D11" s="8">
        <v>19329</v>
      </c>
      <c r="E11" s="9">
        <v>4786</v>
      </c>
    </row>
    <row r="12" spans="2:5" x14ac:dyDescent="0.25">
      <c r="B12" s="6" t="s">
        <v>14</v>
      </c>
      <c r="C12" s="7">
        <f t="shared" si="0"/>
        <v>25581</v>
      </c>
      <c r="D12" s="8">
        <v>20444</v>
      </c>
      <c r="E12" s="9">
        <v>5137</v>
      </c>
    </row>
    <row r="13" spans="2:5" x14ac:dyDescent="0.25">
      <c r="B13" s="6" t="s">
        <v>15</v>
      </c>
      <c r="C13" s="7">
        <f t="shared" si="0"/>
        <v>74050</v>
      </c>
      <c r="D13" s="8">
        <v>55779</v>
      </c>
      <c r="E13" s="9">
        <v>18271</v>
      </c>
    </row>
    <row r="14" spans="2:5" x14ac:dyDescent="0.25">
      <c r="B14" s="6" t="s">
        <v>16</v>
      </c>
      <c r="C14" s="7">
        <f t="shared" si="0"/>
        <v>28746</v>
      </c>
      <c r="D14" s="8">
        <v>23069</v>
      </c>
      <c r="E14" s="9">
        <v>5677</v>
      </c>
    </row>
    <row r="15" spans="2:5" x14ac:dyDescent="0.25">
      <c r="B15" s="6" t="s">
        <v>17</v>
      </c>
      <c r="C15" s="7">
        <f t="shared" si="0"/>
        <v>33702</v>
      </c>
      <c r="D15" s="8">
        <v>26910</v>
      </c>
      <c r="E15" s="9">
        <v>6792</v>
      </c>
    </row>
    <row r="16" spans="2:5" x14ac:dyDescent="0.25">
      <c r="B16" s="6" t="s">
        <v>18</v>
      </c>
      <c r="C16" s="7">
        <f t="shared" si="0"/>
        <v>11790</v>
      </c>
      <c r="D16" s="8">
        <v>9368</v>
      </c>
      <c r="E16" s="9">
        <v>2422</v>
      </c>
    </row>
    <row r="17" spans="2:5" x14ac:dyDescent="0.25">
      <c r="B17" s="6" t="s">
        <v>19</v>
      </c>
      <c r="C17" s="7">
        <f t="shared" si="0"/>
        <v>15988</v>
      </c>
      <c r="D17" s="8">
        <v>12747</v>
      </c>
      <c r="E17" s="9">
        <v>3241</v>
      </c>
    </row>
    <row r="18" spans="2:5" x14ac:dyDescent="0.25">
      <c r="B18" s="6" t="s">
        <v>20</v>
      </c>
      <c r="C18" s="7">
        <f t="shared" si="0"/>
        <v>15166</v>
      </c>
      <c r="D18" s="8">
        <v>12260</v>
      </c>
      <c r="E18" s="9">
        <v>2906</v>
      </c>
    </row>
    <row r="19" spans="2:5" x14ac:dyDescent="0.25">
      <c r="B19" s="6" t="s">
        <v>21</v>
      </c>
      <c r="C19" s="7">
        <f t="shared" si="0"/>
        <v>39866</v>
      </c>
      <c r="D19" s="8">
        <v>31409</v>
      </c>
      <c r="E19" s="9">
        <v>8457</v>
      </c>
    </row>
    <row r="20" spans="2:5" x14ac:dyDescent="0.25">
      <c r="B20" s="6" t="s">
        <v>22</v>
      </c>
      <c r="C20" s="7">
        <f t="shared" si="0"/>
        <v>9240</v>
      </c>
      <c r="D20" s="8">
        <v>7409</v>
      </c>
      <c r="E20" s="9">
        <v>1831</v>
      </c>
    </row>
    <row r="21" spans="2:5" x14ac:dyDescent="0.25">
      <c r="B21" s="6" t="s">
        <v>23</v>
      </c>
      <c r="C21" s="7">
        <f t="shared" si="0"/>
        <v>11098</v>
      </c>
      <c r="D21" s="8">
        <v>8705</v>
      </c>
      <c r="E21" s="9">
        <v>2393</v>
      </c>
    </row>
    <row r="22" spans="2:5" x14ac:dyDescent="0.25">
      <c r="B22" s="6" t="s">
        <v>24</v>
      </c>
      <c r="C22" s="7">
        <f t="shared" si="0"/>
        <v>16380</v>
      </c>
      <c r="D22" s="8">
        <v>13217</v>
      </c>
      <c r="E22" s="9">
        <v>3163</v>
      </c>
    </row>
    <row r="23" spans="2:5" x14ac:dyDescent="0.25">
      <c r="B23" s="6" t="s">
        <v>25</v>
      </c>
      <c r="C23" s="7">
        <f t="shared" si="0"/>
        <v>15859</v>
      </c>
      <c r="D23" s="8">
        <v>12634</v>
      </c>
      <c r="E23" s="9">
        <v>3225</v>
      </c>
    </row>
    <row r="24" spans="2:5" x14ac:dyDescent="0.25">
      <c r="B24" s="6" t="s">
        <v>30</v>
      </c>
      <c r="C24" s="7">
        <f t="shared" si="0"/>
        <v>13528</v>
      </c>
      <c r="D24" s="8">
        <v>13528</v>
      </c>
      <c r="E24" s="9">
        <v>0</v>
      </c>
    </row>
    <row r="25" spans="2:5" x14ac:dyDescent="0.25">
      <c r="B25" s="6" t="s">
        <v>26</v>
      </c>
      <c r="C25" s="7">
        <f t="shared" si="0"/>
        <v>10169</v>
      </c>
      <c r="D25" s="8">
        <v>8173</v>
      </c>
      <c r="E25" s="9">
        <v>1996</v>
      </c>
    </row>
    <row r="26" spans="2:5" x14ac:dyDescent="0.25">
      <c r="B26" s="6" t="s">
        <v>27</v>
      </c>
      <c r="C26" s="7">
        <f t="shared" si="0"/>
        <v>6117</v>
      </c>
      <c r="D26" s="8">
        <v>5007</v>
      </c>
      <c r="E26" s="9">
        <v>1110</v>
      </c>
    </row>
    <row r="27" spans="2:5" x14ac:dyDescent="0.25">
      <c r="B27" s="6" t="s">
        <v>31</v>
      </c>
      <c r="C27" s="7">
        <f t="shared" si="0"/>
        <v>170164</v>
      </c>
      <c r="D27" s="8">
        <v>170164</v>
      </c>
      <c r="E27" s="9">
        <v>0</v>
      </c>
    </row>
    <row r="28" spans="2:5" x14ac:dyDescent="0.25">
      <c r="B28" s="6" t="s">
        <v>28</v>
      </c>
      <c r="C28" s="7">
        <f t="shared" si="0"/>
        <v>98835</v>
      </c>
      <c r="D28" s="8">
        <v>97841</v>
      </c>
      <c r="E28" s="9">
        <v>994</v>
      </c>
    </row>
    <row r="29" spans="2:5" x14ac:dyDescent="0.25">
      <c r="B29" s="6" t="s">
        <v>32</v>
      </c>
      <c r="C29" s="7">
        <f t="shared" si="0"/>
        <v>37325</v>
      </c>
      <c r="D29" s="8">
        <v>30436</v>
      </c>
      <c r="E29" s="9">
        <v>6889</v>
      </c>
    </row>
    <row r="30" spans="2:5" x14ac:dyDescent="0.25">
      <c r="B30" s="6" t="s">
        <v>29</v>
      </c>
      <c r="C30" s="7">
        <f t="shared" si="0"/>
        <v>12870</v>
      </c>
      <c r="D30" s="8">
        <v>12870</v>
      </c>
      <c r="E30" s="9">
        <v>0</v>
      </c>
    </row>
    <row r="31" spans="2:5" x14ac:dyDescent="0.25">
      <c r="B31" s="6" t="s">
        <v>33</v>
      </c>
      <c r="C31" s="7">
        <f t="shared" si="0"/>
        <v>118324</v>
      </c>
      <c r="D31" s="8">
        <v>0</v>
      </c>
      <c r="E31" s="9">
        <v>118324</v>
      </c>
    </row>
    <row r="32" spans="2:5" ht="16.5" thickBot="1" x14ac:dyDescent="0.3">
      <c r="B32" s="10" t="s">
        <v>5</v>
      </c>
      <c r="C32" s="7">
        <f t="shared" si="0"/>
        <v>163</v>
      </c>
      <c r="D32" s="8">
        <v>163</v>
      </c>
      <c r="E32" s="9">
        <v>0</v>
      </c>
    </row>
    <row r="33" spans="2:6" ht="16.5" thickBot="1" x14ac:dyDescent="0.3">
      <c r="B33" s="11" t="s">
        <v>3</v>
      </c>
      <c r="C33" s="12">
        <f>SUM(C5:C32)</f>
        <v>1045514</v>
      </c>
      <c r="D33" s="13">
        <f>SUM(D5:D32)</f>
        <v>827386</v>
      </c>
      <c r="E33" s="14">
        <f>SUM(E5:E32)</f>
        <v>218128</v>
      </c>
      <c r="F33" s="2"/>
    </row>
    <row r="34" spans="2:6" x14ac:dyDescent="0.25">
      <c r="B34" s="3"/>
      <c r="D34" s="2"/>
      <c r="E34" s="2"/>
      <c r="F34" s="2"/>
    </row>
    <row r="35" spans="2:6" x14ac:dyDescent="0.25">
      <c r="B35" s="3"/>
      <c r="C35" s="4"/>
      <c r="D35" s="4"/>
      <c r="E35" s="4"/>
    </row>
    <row r="36" spans="2:6" x14ac:dyDescent="0.25">
      <c r="B36" s="5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5151E-F00D-4342-93CF-63EFB57F7FC2}">
  <dimension ref="B1:F36"/>
  <sheetViews>
    <sheetView zoomScale="91" zoomScaleNormal="91" workbookViewId="0">
      <selection activeCell="B3" sqref="B3:E3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19" t="s">
        <v>0</v>
      </c>
      <c r="C2" s="20"/>
      <c r="D2" s="21"/>
      <c r="E2" s="22"/>
    </row>
    <row r="3" spans="2:5" ht="16.5" thickBot="1" x14ac:dyDescent="0.3">
      <c r="B3" s="23" t="str">
        <f>"по состоянию на"&amp;" "&amp;TEXT([3]Расчёт!C2,"ДД.ММ.ГГГГ")&amp;" "&amp;"года"</f>
        <v>по состоянию на 01.04.2023 года</v>
      </c>
      <c r="C3" s="24"/>
      <c r="D3" s="25"/>
      <c r="E3" s="26"/>
    </row>
    <row r="4" spans="2:5" ht="16.5" thickBot="1" x14ac:dyDescent="0.3">
      <c r="B4" s="15" t="s">
        <v>6</v>
      </c>
      <c r="C4" s="16" t="s">
        <v>4</v>
      </c>
      <c r="D4" s="17" t="s">
        <v>1</v>
      </c>
      <c r="E4" s="18" t="s">
        <v>2</v>
      </c>
    </row>
    <row r="5" spans="2:5" x14ac:dyDescent="0.25">
      <c r="B5" s="6" t="s">
        <v>7</v>
      </c>
      <c r="C5" s="7">
        <f>D5+E5</f>
        <v>77611</v>
      </c>
      <c r="D5" s="8">
        <f>'[3]Расчёт для ФИН'!Q9</f>
        <v>77611</v>
      </c>
      <c r="E5" s="9">
        <f>'[3]Расчёт для ФИН'!R9</f>
        <v>0</v>
      </c>
    </row>
    <row r="6" spans="2:5" x14ac:dyDescent="0.25">
      <c r="B6" s="6" t="s">
        <v>8</v>
      </c>
      <c r="C6" s="7">
        <f t="shared" ref="C6:C32" si="0">D6+E6</f>
        <v>78903</v>
      </c>
      <c r="D6" s="8">
        <f>'[3]Расчёт для ФИН'!Q10</f>
        <v>75162</v>
      </c>
      <c r="E6" s="9">
        <f>'[3]Расчёт для ФИН'!R10</f>
        <v>3741</v>
      </c>
    </row>
    <row r="7" spans="2:5" x14ac:dyDescent="0.25">
      <c r="B7" s="6" t="s">
        <v>9</v>
      </c>
      <c r="C7" s="7">
        <f t="shared" si="0"/>
        <v>12265</v>
      </c>
      <c r="D7" s="8">
        <f>'[3]Расчёт для ФИН'!Q11</f>
        <v>12265</v>
      </c>
      <c r="E7" s="9">
        <f>'[3]Расчёт для ФИН'!R11</f>
        <v>0</v>
      </c>
    </row>
    <row r="8" spans="2:5" x14ac:dyDescent="0.25">
      <c r="B8" s="6" t="s">
        <v>10</v>
      </c>
      <c r="C8" s="7">
        <f t="shared" si="0"/>
        <v>26332</v>
      </c>
      <c r="D8" s="8">
        <f>'[3]Расчёт для ФИН'!Q12</f>
        <v>20749</v>
      </c>
      <c r="E8" s="9">
        <f>'[3]Расчёт для ФИН'!R12</f>
        <v>5583</v>
      </c>
    </row>
    <row r="9" spans="2:5" x14ac:dyDescent="0.25">
      <c r="B9" s="6" t="s">
        <v>11</v>
      </c>
      <c r="C9" s="7">
        <f t="shared" si="0"/>
        <v>27616</v>
      </c>
      <c r="D9" s="8">
        <f>'[3]Расчёт для ФИН'!Q13</f>
        <v>22735</v>
      </c>
      <c r="E9" s="9">
        <f>'[3]Расчёт для ФИН'!R13</f>
        <v>4881</v>
      </c>
    </row>
    <row r="10" spans="2:5" x14ac:dyDescent="0.25">
      <c r="B10" s="6" t="s">
        <v>12</v>
      </c>
      <c r="C10" s="7">
        <f t="shared" si="0"/>
        <v>33688</v>
      </c>
      <c r="D10" s="8">
        <f>'[3]Расчёт для ФИН'!Q14</f>
        <v>27390</v>
      </c>
      <c r="E10" s="9">
        <f>'[3]Расчёт для ФИН'!R14</f>
        <v>6298</v>
      </c>
    </row>
    <row r="11" spans="2:5" x14ac:dyDescent="0.25">
      <c r="B11" s="6" t="s">
        <v>13</v>
      </c>
      <c r="C11" s="7">
        <f t="shared" si="0"/>
        <v>24094</v>
      </c>
      <c r="D11" s="8">
        <f>'[3]Расчёт для ФИН'!Q15</f>
        <v>19327</v>
      </c>
      <c r="E11" s="9">
        <f>'[3]Расчёт для ФИН'!R15</f>
        <v>4767</v>
      </c>
    </row>
    <row r="12" spans="2:5" x14ac:dyDescent="0.25">
      <c r="B12" s="6" t="s">
        <v>14</v>
      </c>
      <c r="C12" s="7">
        <f t="shared" si="0"/>
        <v>25553</v>
      </c>
      <c r="D12" s="8">
        <f>'[3]Расчёт для ФИН'!Q16</f>
        <v>20436</v>
      </c>
      <c r="E12" s="9">
        <f>'[3]Расчёт для ФИН'!R16</f>
        <v>5117</v>
      </c>
    </row>
    <row r="13" spans="2:5" x14ac:dyDescent="0.25">
      <c r="B13" s="6" t="s">
        <v>15</v>
      </c>
      <c r="C13" s="7">
        <f t="shared" si="0"/>
        <v>74243</v>
      </c>
      <c r="D13" s="8">
        <f>'[3]Расчёт для ФИН'!Q17</f>
        <v>55969</v>
      </c>
      <c r="E13" s="9">
        <f>'[3]Расчёт для ФИН'!R17</f>
        <v>18274</v>
      </c>
    </row>
    <row r="14" spans="2:5" x14ac:dyDescent="0.25">
      <c r="B14" s="6" t="s">
        <v>16</v>
      </c>
      <c r="C14" s="7">
        <f t="shared" si="0"/>
        <v>28769</v>
      </c>
      <c r="D14" s="8">
        <f>'[3]Расчёт для ФИН'!Q18</f>
        <v>23044</v>
      </c>
      <c r="E14" s="9">
        <f>'[3]Расчёт для ФИН'!R18</f>
        <v>5725</v>
      </c>
    </row>
    <row r="15" spans="2:5" x14ac:dyDescent="0.25">
      <c r="B15" s="6" t="s">
        <v>17</v>
      </c>
      <c r="C15" s="7">
        <f t="shared" si="0"/>
        <v>33779</v>
      </c>
      <c r="D15" s="8">
        <f>'[3]Расчёт для ФИН'!Q19</f>
        <v>26977</v>
      </c>
      <c r="E15" s="9">
        <f>'[3]Расчёт для ФИН'!R19</f>
        <v>6802</v>
      </c>
    </row>
    <row r="16" spans="2:5" x14ac:dyDescent="0.25">
      <c r="B16" s="6" t="s">
        <v>18</v>
      </c>
      <c r="C16" s="7">
        <f t="shared" si="0"/>
        <v>11746</v>
      </c>
      <c r="D16" s="8">
        <f>'[3]Расчёт для ФИН'!Q20</f>
        <v>9330</v>
      </c>
      <c r="E16" s="9">
        <f>'[3]Расчёт для ФИН'!R20</f>
        <v>2416</v>
      </c>
    </row>
    <row r="17" spans="2:5" x14ac:dyDescent="0.25">
      <c r="B17" s="6" t="s">
        <v>19</v>
      </c>
      <c r="C17" s="7">
        <f t="shared" si="0"/>
        <v>15948</v>
      </c>
      <c r="D17" s="8">
        <f>'[3]Расчёт для ФИН'!Q21</f>
        <v>12730</v>
      </c>
      <c r="E17" s="9">
        <f>'[3]Расчёт для ФИН'!R21</f>
        <v>3218</v>
      </c>
    </row>
    <row r="18" spans="2:5" x14ac:dyDescent="0.25">
      <c r="B18" s="6" t="s">
        <v>20</v>
      </c>
      <c r="C18" s="7">
        <f t="shared" si="0"/>
        <v>15374</v>
      </c>
      <c r="D18" s="8">
        <f>'[3]Расчёт для ФИН'!Q22</f>
        <v>12391</v>
      </c>
      <c r="E18" s="9">
        <f>'[3]Расчёт для ФИН'!R22</f>
        <v>2983</v>
      </c>
    </row>
    <row r="19" spans="2:5" x14ac:dyDescent="0.25">
      <c r="B19" s="6" t="s">
        <v>21</v>
      </c>
      <c r="C19" s="7">
        <f t="shared" si="0"/>
        <v>39745</v>
      </c>
      <c r="D19" s="8">
        <f>'[3]Расчёт для ФИН'!Q23</f>
        <v>31305</v>
      </c>
      <c r="E19" s="9">
        <f>'[3]Расчёт для ФИН'!R23</f>
        <v>8440</v>
      </c>
    </row>
    <row r="20" spans="2:5" x14ac:dyDescent="0.25">
      <c r="B20" s="6" t="s">
        <v>22</v>
      </c>
      <c r="C20" s="7">
        <f t="shared" si="0"/>
        <v>9200</v>
      </c>
      <c r="D20" s="8">
        <f>'[3]Расчёт для ФИН'!Q24</f>
        <v>7369</v>
      </c>
      <c r="E20" s="9">
        <f>'[3]Расчёт для ФИН'!R24</f>
        <v>1831</v>
      </c>
    </row>
    <row r="21" spans="2:5" x14ac:dyDescent="0.25">
      <c r="B21" s="6" t="s">
        <v>23</v>
      </c>
      <c r="C21" s="7">
        <f t="shared" si="0"/>
        <v>11096</v>
      </c>
      <c r="D21" s="8">
        <f>'[3]Расчёт для ФИН'!Q25</f>
        <v>8691</v>
      </c>
      <c r="E21" s="9">
        <f>'[3]Расчёт для ФИН'!R25</f>
        <v>2405</v>
      </c>
    </row>
    <row r="22" spans="2:5" x14ac:dyDescent="0.25">
      <c r="B22" s="6" t="s">
        <v>24</v>
      </c>
      <c r="C22" s="7">
        <f t="shared" si="0"/>
        <v>16388</v>
      </c>
      <c r="D22" s="8">
        <f>'[3]Расчёт для ФИН'!Q26</f>
        <v>13242</v>
      </c>
      <c r="E22" s="9">
        <f>'[3]Расчёт для ФИН'!R26</f>
        <v>3146</v>
      </c>
    </row>
    <row r="23" spans="2:5" x14ac:dyDescent="0.25">
      <c r="B23" s="6" t="s">
        <v>25</v>
      </c>
      <c r="C23" s="7">
        <f t="shared" si="0"/>
        <v>15804</v>
      </c>
      <c r="D23" s="8">
        <f>'[3]Расчёт для ФИН'!Q27</f>
        <v>12592</v>
      </c>
      <c r="E23" s="9">
        <f>'[3]Расчёт для ФИН'!R27</f>
        <v>3212</v>
      </c>
    </row>
    <row r="24" spans="2:5" x14ac:dyDescent="0.25">
      <c r="B24" s="6" t="s">
        <v>30</v>
      </c>
      <c r="C24" s="7">
        <f t="shared" si="0"/>
        <v>13589</v>
      </c>
      <c r="D24" s="8">
        <f>'[3]Расчёт для ФИН'!Q28</f>
        <v>13589</v>
      </c>
      <c r="E24" s="9">
        <f>'[3]Расчёт для ФИН'!R28</f>
        <v>0</v>
      </c>
    </row>
    <row r="25" spans="2:5" x14ac:dyDescent="0.25">
      <c r="B25" s="6" t="s">
        <v>26</v>
      </c>
      <c r="C25" s="7">
        <f t="shared" si="0"/>
        <v>10162</v>
      </c>
      <c r="D25" s="8">
        <f>'[3]Расчёт для ФИН'!Q29</f>
        <v>8163</v>
      </c>
      <c r="E25" s="9">
        <f>'[3]Расчёт для ФИН'!R29</f>
        <v>1999</v>
      </c>
    </row>
    <row r="26" spans="2:5" x14ac:dyDescent="0.25">
      <c r="B26" s="6" t="s">
        <v>27</v>
      </c>
      <c r="C26" s="7">
        <f t="shared" si="0"/>
        <v>6097</v>
      </c>
      <c r="D26" s="8">
        <f>'[3]Расчёт для ФИН'!Q30</f>
        <v>5006</v>
      </c>
      <c r="E26" s="9">
        <f>'[3]Расчёт для ФИН'!R30</f>
        <v>1091</v>
      </c>
    </row>
    <row r="27" spans="2:5" x14ac:dyDescent="0.25">
      <c r="B27" s="6" t="s">
        <v>31</v>
      </c>
      <c r="C27" s="7">
        <f t="shared" si="0"/>
        <v>170713</v>
      </c>
      <c r="D27" s="8">
        <f>'[3]Расчёт для ФИН'!Q31</f>
        <v>170713</v>
      </c>
      <c r="E27" s="9">
        <f>'[3]Расчёт для ФИН'!R31</f>
        <v>0</v>
      </c>
    </row>
    <row r="28" spans="2:5" x14ac:dyDescent="0.25">
      <c r="B28" s="6" t="s">
        <v>28</v>
      </c>
      <c r="C28" s="7">
        <f t="shared" si="0"/>
        <v>99041</v>
      </c>
      <c r="D28" s="8">
        <f>'[3]Расчёт для ФИН'!Q32</f>
        <v>98053</v>
      </c>
      <c r="E28" s="9">
        <f>'[3]Расчёт для ФИН'!R32</f>
        <v>988</v>
      </c>
    </row>
    <row r="29" spans="2:5" x14ac:dyDescent="0.25">
      <c r="B29" s="6" t="s">
        <v>32</v>
      </c>
      <c r="C29" s="7">
        <f t="shared" si="0"/>
        <v>37399</v>
      </c>
      <c r="D29" s="8">
        <f>'[3]Расчёт для ФИН'!Q33</f>
        <v>30515</v>
      </c>
      <c r="E29" s="9">
        <f>'[3]Расчёт для ФИН'!R33</f>
        <v>6884</v>
      </c>
    </row>
    <row r="30" spans="2:5" x14ac:dyDescent="0.25">
      <c r="B30" s="6" t="s">
        <v>29</v>
      </c>
      <c r="C30" s="7">
        <f t="shared" si="0"/>
        <v>12805</v>
      </c>
      <c r="D30" s="8">
        <f>'[3]Расчёт для ФИН'!Q34</f>
        <v>12805</v>
      </c>
      <c r="E30" s="9">
        <f>'[3]Расчёт для ФИН'!R34</f>
        <v>0</v>
      </c>
    </row>
    <row r="31" spans="2:5" x14ac:dyDescent="0.25">
      <c r="B31" s="6" t="s">
        <v>33</v>
      </c>
      <c r="C31" s="7">
        <f t="shared" si="0"/>
        <v>118318</v>
      </c>
      <c r="D31" s="8">
        <f>'[3]Расчёт для ФИН'!Q35</f>
        <v>0</v>
      </c>
      <c r="E31" s="9">
        <f>'[3]Расчёт для ФИН'!R35</f>
        <v>118318</v>
      </c>
    </row>
    <row r="32" spans="2:5" ht="16.5" thickBot="1" x14ac:dyDescent="0.3">
      <c r="B32" s="10" t="s">
        <v>5</v>
      </c>
      <c r="C32" s="7">
        <f t="shared" si="0"/>
        <v>307</v>
      </c>
      <c r="D32" s="8">
        <f>'[3]Расчёт для ФИН'!Q36</f>
        <v>307</v>
      </c>
      <c r="E32" s="9">
        <f>'[3]Расчёт для ФИН'!R36</f>
        <v>0</v>
      </c>
    </row>
    <row r="33" spans="2:6" ht="16.5" thickBot="1" x14ac:dyDescent="0.3">
      <c r="B33" s="11" t="s">
        <v>3</v>
      </c>
      <c r="C33" s="12">
        <f>SUM(C5:C32)</f>
        <v>1046585</v>
      </c>
      <c r="D33" s="13">
        <f>SUM(D5:D32)</f>
        <v>828466</v>
      </c>
      <c r="E33" s="14">
        <f>SUM(E5:E32)</f>
        <v>218119</v>
      </c>
      <c r="F33" s="2"/>
    </row>
    <row r="34" spans="2:6" x14ac:dyDescent="0.25">
      <c r="B34" s="3"/>
      <c r="D34" s="2"/>
      <c r="E34" s="2"/>
      <c r="F34" s="2"/>
    </row>
    <row r="35" spans="2:6" x14ac:dyDescent="0.25">
      <c r="B35" s="3"/>
      <c r="C35" s="4"/>
      <c r="D35" s="4"/>
      <c r="E35" s="4"/>
    </row>
    <row r="36" spans="2:6" x14ac:dyDescent="0.25">
      <c r="B36" s="5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D536A-7B9B-4035-AB5E-BD079632C780}">
  <dimension ref="B1:F36"/>
  <sheetViews>
    <sheetView zoomScale="91" zoomScaleNormal="91" workbookViewId="0">
      <selection activeCell="C33" sqref="C33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19" t="s">
        <v>0</v>
      </c>
      <c r="C2" s="20"/>
      <c r="D2" s="21"/>
      <c r="E2" s="22"/>
    </row>
    <row r="3" spans="2:5" ht="16.5" thickBot="1" x14ac:dyDescent="0.3">
      <c r="B3" s="23" t="str">
        <f>"по состоянию на"&amp;" "&amp;TEXT([4]Расчёт!C2,"ДД.ММ.ГГГГ")&amp;" "&amp;"года"</f>
        <v>по состоянию на 01.05.2023 года</v>
      </c>
      <c r="C3" s="24"/>
      <c r="D3" s="25"/>
      <c r="E3" s="26"/>
    </row>
    <row r="4" spans="2:5" ht="16.5" thickBot="1" x14ac:dyDescent="0.3">
      <c r="B4" s="15" t="s">
        <v>6</v>
      </c>
      <c r="C4" s="16" t="s">
        <v>4</v>
      </c>
      <c r="D4" s="17" t="s">
        <v>1</v>
      </c>
      <c r="E4" s="18" t="s">
        <v>2</v>
      </c>
    </row>
    <row r="5" spans="2:5" x14ac:dyDescent="0.25">
      <c r="B5" s="6" t="s">
        <v>7</v>
      </c>
      <c r="C5" s="7">
        <f>D5+E5</f>
        <v>78009</v>
      </c>
      <c r="D5" s="8">
        <f>'[4]Расчёт для ФИН'!Q9</f>
        <v>78009</v>
      </c>
      <c r="E5" s="9">
        <f>'[4]Расчёт для ФИН'!R9</f>
        <v>0</v>
      </c>
    </row>
    <row r="6" spans="2:5" x14ac:dyDescent="0.25">
      <c r="B6" s="6" t="s">
        <v>8</v>
      </c>
      <c r="C6" s="7">
        <f t="shared" ref="C6:C32" si="0">D6+E6</f>
        <v>78732</v>
      </c>
      <c r="D6" s="8">
        <f>'[4]Расчёт для ФИН'!Q10</f>
        <v>74992</v>
      </c>
      <c r="E6" s="9">
        <f>'[4]Расчёт для ФИН'!R10</f>
        <v>3740</v>
      </c>
    </row>
    <row r="7" spans="2:5" x14ac:dyDescent="0.25">
      <c r="B7" s="6" t="s">
        <v>9</v>
      </c>
      <c r="C7" s="7">
        <f t="shared" si="0"/>
        <v>12210</v>
      </c>
      <c r="D7" s="8">
        <f>'[4]Расчёт для ФИН'!Q11</f>
        <v>12210</v>
      </c>
      <c r="E7" s="9">
        <f>'[4]Расчёт для ФИН'!R11</f>
        <v>0</v>
      </c>
    </row>
    <row r="8" spans="2:5" x14ac:dyDescent="0.25">
      <c r="B8" s="6" t="s">
        <v>10</v>
      </c>
      <c r="C8" s="7">
        <f t="shared" si="0"/>
        <v>26236</v>
      </c>
      <c r="D8" s="8">
        <f>'[4]Расчёт для ФИН'!Q12</f>
        <v>20657</v>
      </c>
      <c r="E8" s="9">
        <f>'[4]Расчёт для ФИН'!R12</f>
        <v>5579</v>
      </c>
    </row>
    <row r="9" spans="2:5" x14ac:dyDescent="0.25">
      <c r="B9" s="6" t="s">
        <v>11</v>
      </c>
      <c r="C9" s="7">
        <f t="shared" si="0"/>
        <v>27554</v>
      </c>
      <c r="D9" s="8">
        <f>'[4]Расчёт для ФИН'!Q13</f>
        <v>22700</v>
      </c>
      <c r="E9" s="9">
        <f>'[4]Расчёт для ФИН'!R13</f>
        <v>4854</v>
      </c>
    </row>
    <row r="10" spans="2:5" x14ac:dyDescent="0.25">
      <c r="B10" s="6" t="s">
        <v>12</v>
      </c>
      <c r="C10" s="7">
        <f t="shared" si="0"/>
        <v>33670</v>
      </c>
      <c r="D10" s="8">
        <f>'[4]Расчёт для ФИН'!Q14</f>
        <v>27396</v>
      </c>
      <c r="E10" s="9">
        <f>'[4]Расчёт для ФИН'!R14</f>
        <v>6274</v>
      </c>
    </row>
    <row r="11" spans="2:5" x14ac:dyDescent="0.25">
      <c r="B11" s="6" t="s">
        <v>13</v>
      </c>
      <c r="C11" s="7">
        <f t="shared" si="0"/>
        <v>24225</v>
      </c>
      <c r="D11" s="8">
        <f>'[4]Расчёт для ФИН'!Q15</f>
        <v>19395</v>
      </c>
      <c r="E11" s="9">
        <f>'[4]Расчёт для ФИН'!R15</f>
        <v>4830</v>
      </c>
    </row>
    <row r="12" spans="2:5" x14ac:dyDescent="0.25">
      <c r="B12" s="6" t="s">
        <v>14</v>
      </c>
      <c r="C12" s="7">
        <f t="shared" si="0"/>
        <v>25577</v>
      </c>
      <c r="D12" s="8">
        <f>'[4]Расчёт для ФИН'!Q16</f>
        <v>20466</v>
      </c>
      <c r="E12" s="9">
        <f>'[4]Расчёт для ФИН'!R16</f>
        <v>5111</v>
      </c>
    </row>
    <row r="13" spans="2:5" x14ac:dyDescent="0.25">
      <c r="B13" s="6" t="s">
        <v>15</v>
      </c>
      <c r="C13" s="7">
        <f t="shared" si="0"/>
        <v>74168</v>
      </c>
      <c r="D13" s="8">
        <f>'[4]Расчёт для ФИН'!Q17</f>
        <v>55924</v>
      </c>
      <c r="E13" s="9">
        <f>'[4]Расчёт для ФИН'!R17</f>
        <v>18244</v>
      </c>
    </row>
    <row r="14" spans="2:5" x14ac:dyDescent="0.25">
      <c r="B14" s="6" t="s">
        <v>16</v>
      </c>
      <c r="C14" s="7">
        <f t="shared" si="0"/>
        <v>28810</v>
      </c>
      <c r="D14" s="8">
        <f>'[4]Расчёт для ФИН'!Q18</f>
        <v>23061</v>
      </c>
      <c r="E14" s="9">
        <f>'[4]Расчёт для ФИН'!R18</f>
        <v>5749</v>
      </c>
    </row>
    <row r="15" spans="2:5" x14ac:dyDescent="0.25">
      <c r="B15" s="6" t="s">
        <v>17</v>
      </c>
      <c r="C15" s="7">
        <f t="shared" si="0"/>
        <v>33679</v>
      </c>
      <c r="D15" s="8">
        <f>'[4]Расчёт для ФИН'!Q19</f>
        <v>26887</v>
      </c>
      <c r="E15" s="9">
        <f>'[4]Расчёт для ФИН'!R19</f>
        <v>6792</v>
      </c>
    </row>
    <row r="16" spans="2:5" x14ac:dyDescent="0.25">
      <c r="B16" s="6" t="s">
        <v>18</v>
      </c>
      <c r="C16" s="7">
        <f t="shared" si="0"/>
        <v>11620</v>
      </c>
      <c r="D16" s="8">
        <f>'[4]Расчёт для ФИН'!Q20</f>
        <v>9225</v>
      </c>
      <c r="E16" s="9">
        <f>'[4]Расчёт для ФИН'!R20</f>
        <v>2395</v>
      </c>
    </row>
    <row r="17" spans="2:5" x14ac:dyDescent="0.25">
      <c r="B17" s="6" t="s">
        <v>19</v>
      </c>
      <c r="C17" s="7">
        <f t="shared" si="0"/>
        <v>15891</v>
      </c>
      <c r="D17" s="8">
        <f>'[4]Расчёт для ФИН'!Q21</f>
        <v>12673</v>
      </c>
      <c r="E17" s="9">
        <f>'[4]Расчёт для ФИН'!R21</f>
        <v>3218</v>
      </c>
    </row>
    <row r="18" spans="2:5" x14ac:dyDescent="0.25">
      <c r="B18" s="6" t="s">
        <v>20</v>
      </c>
      <c r="C18" s="7">
        <f t="shared" si="0"/>
        <v>15310</v>
      </c>
      <c r="D18" s="8">
        <f>'[4]Расчёт для ФИН'!Q22</f>
        <v>12337</v>
      </c>
      <c r="E18" s="9">
        <f>'[4]Расчёт для ФИН'!R22</f>
        <v>2973</v>
      </c>
    </row>
    <row r="19" spans="2:5" x14ac:dyDescent="0.25">
      <c r="B19" s="6" t="s">
        <v>21</v>
      </c>
      <c r="C19" s="7">
        <f t="shared" si="0"/>
        <v>39563</v>
      </c>
      <c r="D19" s="8">
        <f>'[4]Расчёт для ФИН'!Q23</f>
        <v>31128</v>
      </c>
      <c r="E19" s="9">
        <f>'[4]Расчёт для ФИН'!R23</f>
        <v>8435</v>
      </c>
    </row>
    <row r="20" spans="2:5" x14ac:dyDescent="0.25">
      <c r="B20" s="6" t="s">
        <v>22</v>
      </c>
      <c r="C20" s="7">
        <f t="shared" si="0"/>
        <v>9112</v>
      </c>
      <c r="D20" s="8">
        <f>'[4]Расчёт для ФИН'!Q24</f>
        <v>7296</v>
      </c>
      <c r="E20" s="9">
        <f>'[4]Расчёт для ФИН'!R24</f>
        <v>1816</v>
      </c>
    </row>
    <row r="21" spans="2:5" x14ac:dyDescent="0.25">
      <c r="B21" s="6" t="s">
        <v>23</v>
      </c>
      <c r="C21" s="7">
        <f t="shared" si="0"/>
        <v>11039</v>
      </c>
      <c r="D21" s="8">
        <f>'[4]Расчёт для ФИН'!Q25</f>
        <v>8656</v>
      </c>
      <c r="E21" s="9">
        <f>'[4]Расчёт для ФИН'!R25</f>
        <v>2383</v>
      </c>
    </row>
    <row r="22" spans="2:5" x14ac:dyDescent="0.25">
      <c r="B22" s="6" t="s">
        <v>24</v>
      </c>
      <c r="C22" s="7">
        <f t="shared" si="0"/>
        <v>16381</v>
      </c>
      <c r="D22" s="8">
        <f>'[4]Расчёт для ФИН'!Q26</f>
        <v>13215</v>
      </c>
      <c r="E22" s="9">
        <f>'[4]Расчёт для ФИН'!R26</f>
        <v>3166</v>
      </c>
    </row>
    <row r="23" spans="2:5" x14ac:dyDescent="0.25">
      <c r="B23" s="6" t="s">
        <v>25</v>
      </c>
      <c r="C23" s="7">
        <f t="shared" si="0"/>
        <v>15691</v>
      </c>
      <c r="D23" s="8">
        <f>'[4]Расчёт для ФИН'!Q27</f>
        <v>12506</v>
      </c>
      <c r="E23" s="9">
        <f>'[4]Расчёт для ФИН'!R27</f>
        <v>3185</v>
      </c>
    </row>
    <row r="24" spans="2:5" x14ac:dyDescent="0.25">
      <c r="B24" s="6" t="s">
        <v>30</v>
      </c>
      <c r="C24" s="7">
        <f t="shared" si="0"/>
        <v>13616</v>
      </c>
      <c r="D24" s="8">
        <f>'[4]Расчёт для ФИН'!Q28</f>
        <v>13616</v>
      </c>
      <c r="E24" s="9">
        <f>'[4]Расчёт для ФИН'!R28</f>
        <v>0</v>
      </c>
    </row>
    <row r="25" spans="2:5" x14ac:dyDescent="0.25">
      <c r="B25" s="6" t="s">
        <v>26</v>
      </c>
      <c r="C25" s="7">
        <f t="shared" si="0"/>
        <v>10155</v>
      </c>
      <c r="D25" s="8">
        <f>'[4]Расчёт для ФИН'!Q29</f>
        <v>8162</v>
      </c>
      <c r="E25" s="9">
        <f>'[4]Расчёт для ФИН'!R29</f>
        <v>1993</v>
      </c>
    </row>
    <row r="26" spans="2:5" x14ac:dyDescent="0.25">
      <c r="B26" s="6" t="s">
        <v>27</v>
      </c>
      <c r="C26" s="7">
        <f t="shared" si="0"/>
        <v>6068</v>
      </c>
      <c r="D26" s="8">
        <f>'[4]Расчёт для ФИН'!Q30</f>
        <v>4985</v>
      </c>
      <c r="E26" s="9">
        <f>'[4]Расчёт для ФИН'!R30</f>
        <v>1083</v>
      </c>
    </row>
    <row r="27" spans="2:5" x14ac:dyDescent="0.25">
      <c r="B27" s="6" t="s">
        <v>31</v>
      </c>
      <c r="C27" s="7">
        <f t="shared" si="0"/>
        <v>171149</v>
      </c>
      <c r="D27" s="8">
        <f>'[4]Расчёт для ФИН'!Q31</f>
        <v>171149</v>
      </c>
      <c r="E27" s="9">
        <f>'[4]Расчёт для ФИН'!R31</f>
        <v>0</v>
      </c>
    </row>
    <row r="28" spans="2:5" x14ac:dyDescent="0.25">
      <c r="B28" s="6" t="s">
        <v>28</v>
      </c>
      <c r="C28" s="7">
        <f t="shared" si="0"/>
        <v>99764</v>
      </c>
      <c r="D28" s="8">
        <f>'[4]Расчёт для ФИН'!Q32</f>
        <v>98776</v>
      </c>
      <c r="E28" s="9">
        <f>'[4]Расчёт для ФИН'!R32</f>
        <v>988</v>
      </c>
    </row>
    <row r="29" spans="2:5" x14ac:dyDescent="0.25">
      <c r="B29" s="6" t="s">
        <v>32</v>
      </c>
      <c r="C29" s="7">
        <f t="shared" si="0"/>
        <v>37732</v>
      </c>
      <c r="D29" s="8">
        <f>'[4]Расчёт для ФИН'!Q33</f>
        <v>30843</v>
      </c>
      <c r="E29" s="9">
        <f>'[4]Расчёт для ФИН'!R33</f>
        <v>6889</v>
      </c>
    </row>
    <row r="30" spans="2:5" x14ac:dyDescent="0.25">
      <c r="B30" s="6" t="s">
        <v>29</v>
      </c>
      <c r="C30" s="7">
        <f t="shared" si="0"/>
        <v>12757</v>
      </c>
      <c r="D30" s="8">
        <f>'[4]Расчёт для ФИН'!Q34</f>
        <v>12757</v>
      </c>
      <c r="E30" s="9">
        <f>'[4]Расчёт для ФИН'!R34</f>
        <v>0</v>
      </c>
    </row>
    <row r="31" spans="2:5" x14ac:dyDescent="0.25">
      <c r="B31" s="6" t="s">
        <v>33</v>
      </c>
      <c r="C31" s="7">
        <f t="shared" si="0"/>
        <v>118153</v>
      </c>
      <c r="D31" s="8">
        <f>'[4]Расчёт для ФИН'!Q35</f>
        <v>0</v>
      </c>
      <c r="E31" s="9">
        <f>'[4]Расчёт для ФИН'!R35</f>
        <v>118153</v>
      </c>
    </row>
    <row r="32" spans="2:5" ht="16.5" thickBot="1" x14ac:dyDescent="0.3">
      <c r="B32" s="10" t="s">
        <v>5</v>
      </c>
      <c r="C32" s="7">
        <f t="shared" si="0"/>
        <v>405</v>
      </c>
      <c r="D32" s="8">
        <f>'[4]Расчёт для ФИН'!Q36</f>
        <v>405</v>
      </c>
      <c r="E32" s="9">
        <f>'[4]Расчёт для ФИН'!R36</f>
        <v>0</v>
      </c>
    </row>
    <row r="33" spans="2:6" ht="16.5" thickBot="1" x14ac:dyDescent="0.3">
      <c r="B33" s="11" t="s">
        <v>3</v>
      </c>
      <c r="C33" s="12">
        <f>SUM(C5:C32)</f>
        <v>1047276</v>
      </c>
      <c r="D33" s="13">
        <f>SUM(D5:D32)</f>
        <v>829426</v>
      </c>
      <c r="E33" s="14">
        <f>SUM(E5:E32)</f>
        <v>217850</v>
      </c>
      <c r="F33" s="2"/>
    </row>
    <row r="34" spans="2:6" x14ac:dyDescent="0.25">
      <c r="B34" s="3"/>
      <c r="D34" s="2"/>
      <c r="E34" s="2"/>
      <c r="F34" s="2"/>
    </row>
    <row r="35" spans="2:6" x14ac:dyDescent="0.25">
      <c r="B35" s="3"/>
      <c r="C35" s="4"/>
      <c r="D35" s="4"/>
      <c r="E35" s="4"/>
    </row>
    <row r="36" spans="2:6" x14ac:dyDescent="0.25">
      <c r="B36" s="5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491D2-56F5-451E-9FE4-58EA91CF88E3}">
  <dimension ref="B1:F36"/>
  <sheetViews>
    <sheetView zoomScale="91" zoomScaleNormal="91" workbookViewId="0">
      <selection activeCell="E11" sqref="E11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19" t="s">
        <v>0</v>
      </c>
      <c r="C2" s="20"/>
      <c r="D2" s="21"/>
      <c r="E2" s="22"/>
    </row>
    <row r="3" spans="2:5" ht="16.5" thickBot="1" x14ac:dyDescent="0.3">
      <c r="B3" s="23" t="str">
        <f>"по состоянию на"&amp;" "&amp;TEXT([5]Расчёт!C2,"ДД.ММ.ГГГГ")&amp;" "&amp;"года"</f>
        <v>по состоянию на 01.06.2023 года</v>
      </c>
      <c r="C3" s="24"/>
      <c r="D3" s="25"/>
      <c r="E3" s="26"/>
    </row>
    <row r="4" spans="2:5" ht="16.5" thickBot="1" x14ac:dyDescent="0.3">
      <c r="B4" s="15" t="s">
        <v>6</v>
      </c>
      <c r="C4" s="16" t="s">
        <v>4</v>
      </c>
      <c r="D4" s="17" t="s">
        <v>1</v>
      </c>
      <c r="E4" s="18" t="s">
        <v>2</v>
      </c>
    </row>
    <row r="5" spans="2:5" x14ac:dyDescent="0.25">
      <c r="B5" s="6" t="s">
        <v>7</v>
      </c>
      <c r="C5" s="7">
        <f>D5+E5</f>
        <v>78023</v>
      </c>
      <c r="D5" s="8">
        <f>'[5]Расчёт для ФИН'!Q9</f>
        <v>78023</v>
      </c>
      <c r="E5" s="9">
        <f>'[5]Расчёт для ФИН'!R9</f>
        <v>0</v>
      </c>
    </row>
    <row r="6" spans="2:5" x14ac:dyDescent="0.25">
      <c r="B6" s="6" t="s">
        <v>8</v>
      </c>
      <c r="C6" s="7">
        <f t="shared" ref="C6:C32" si="0">D6+E6</f>
        <v>78597</v>
      </c>
      <c r="D6" s="8">
        <f>'[5]Расчёт для ФИН'!Q10</f>
        <v>74868</v>
      </c>
      <c r="E6" s="9">
        <f>'[5]Расчёт для ФИН'!R10</f>
        <v>3729</v>
      </c>
    </row>
    <row r="7" spans="2:5" x14ac:dyDescent="0.25">
      <c r="B7" s="6" t="s">
        <v>9</v>
      </c>
      <c r="C7" s="7">
        <f t="shared" si="0"/>
        <v>12219</v>
      </c>
      <c r="D7" s="8">
        <f>'[5]Расчёт для ФИН'!Q11</f>
        <v>12219</v>
      </c>
      <c r="E7" s="9">
        <f>'[5]Расчёт для ФИН'!R11</f>
        <v>0</v>
      </c>
    </row>
    <row r="8" spans="2:5" x14ac:dyDescent="0.25">
      <c r="B8" s="6" t="s">
        <v>10</v>
      </c>
      <c r="C8" s="7">
        <f t="shared" si="0"/>
        <v>26171</v>
      </c>
      <c r="D8" s="8">
        <f>'[5]Расчёт для ФИН'!Q12</f>
        <v>20601</v>
      </c>
      <c r="E8" s="9">
        <f>'[5]Расчёт для ФИН'!R12</f>
        <v>5570</v>
      </c>
    </row>
    <row r="9" spans="2:5" x14ac:dyDescent="0.25">
      <c r="B9" s="6" t="s">
        <v>11</v>
      </c>
      <c r="C9" s="7">
        <f t="shared" si="0"/>
        <v>27465</v>
      </c>
      <c r="D9" s="8">
        <f>'[5]Расчёт для ФИН'!Q13</f>
        <v>22626</v>
      </c>
      <c r="E9" s="9">
        <f>'[5]Расчёт для ФИН'!R13</f>
        <v>4839</v>
      </c>
    </row>
    <row r="10" spans="2:5" x14ac:dyDescent="0.25">
      <c r="B10" s="6" t="s">
        <v>12</v>
      </c>
      <c r="C10" s="7">
        <f t="shared" si="0"/>
        <v>33585</v>
      </c>
      <c r="D10" s="8">
        <f>'[5]Расчёт для ФИН'!Q14</f>
        <v>27330</v>
      </c>
      <c r="E10" s="9">
        <f>'[5]Расчёт для ФИН'!R14</f>
        <v>6255</v>
      </c>
    </row>
    <row r="11" spans="2:5" x14ac:dyDescent="0.25">
      <c r="B11" s="6" t="s">
        <v>13</v>
      </c>
      <c r="C11" s="7">
        <f t="shared" si="0"/>
        <v>24168</v>
      </c>
      <c r="D11" s="8">
        <f>'[5]Расчёт для ФИН'!Q15</f>
        <v>19348</v>
      </c>
      <c r="E11" s="9">
        <f>'[5]Расчёт для ФИН'!R15</f>
        <v>4820</v>
      </c>
    </row>
    <row r="12" spans="2:5" x14ac:dyDescent="0.25">
      <c r="B12" s="6" t="s">
        <v>14</v>
      </c>
      <c r="C12" s="7">
        <f t="shared" si="0"/>
        <v>25484</v>
      </c>
      <c r="D12" s="8">
        <f>'[5]Расчёт для ФИН'!Q16</f>
        <v>20385</v>
      </c>
      <c r="E12" s="9">
        <f>'[5]Расчёт для ФИН'!R16</f>
        <v>5099</v>
      </c>
    </row>
    <row r="13" spans="2:5" x14ac:dyDescent="0.25">
      <c r="B13" s="6" t="s">
        <v>15</v>
      </c>
      <c r="C13" s="7">
        <f t="shared" si="0"/>
        <v>73977</v>
      </c>
      <c r="D13" s="8">
        <f>'[5]Расчёт для ФИН'!Q17</f>
        <v>55763</v>
      </c>
      <c r="E13" s="9">
        <f>'[5]Расчёт для ФИН'!R17</f>
        <v>18214</v>
      </c>
    </row>
    <row r="14" spans="2:5" x14ac:dyDescent="0.25">
      <c r="B14" s="6" t="s">
        <v>16</v>
      </c>
      <c r="C14" s="7">
        <f t="shared" si="0"/>
        <v>28760</v>
      </c>
      <c r="D14" s="8">
        <f>'[5]Расчёт для ФИН'!Q18</f>
        <v>22974</v>
      </c>
      <c r="E14" s="9">
        <f>'[5]Расчёт для ФИН'!R18</f>
        <v>5786</v>
      </c>
    </row>
    <row r="15" spans="2:5" x14ac:dyDescent="0.25">
      <c r="B15" s="6" t="s">
        <v>17</v>
      </c>
      <c r="C15" s="7">
        <f t="shared" si="0"/>
        <v>33733</v>
      </c>
      <c r="D15" s="8">
        <f>'[5]Расчёт для ФИН'!Q19</f>
        <v>26924</v>
      </c>
      <c r="E15" s="9">
        <f>'[5]Расчёт для ФИН'!R19</f>
        <v>6809</v>
      </c>
    </row>
    <row r="16" spans="2:5" x14ac:dyDescent="0.25">
      <c r="B16" s="6" t="s">
        <v>18</v>
      </c>
      <c r="C16" s="7">
        <f t="shared" si="0"/>
        <v>11548</v>
      </c>
      <c r="D16" s="8">
        <f>'[5]Расчёт для ФИН'!Q20</f>
        <v>9176</v>
      </c>
      <c r="E16" s="9">
        <f>'[5]Расчёт для ФИН'!R20</f>
        <v>2372</v>
      </c>
    </row>
    <row r="17" spans="2:5" x14ac:dyDescent="0.25">
      <c r="B17" s="6" t="s">
        <v>19</v>
      </c>
      <c r="C17" s="7">
        <f t="shared" si="0"/>
        <v>15810</v>
      </c>
      <c r="D17" s="8">
        <f>'[5]Расчёт для ФИН'!Q21</f>
        <v>12614</v>
      </c>
      <c r="E17" s="9">
        <f>'[5]Расчёт для ФИН'!R21</f>
        <v>3196</v>
      </c>
    </row>
    <row r="18" spans="2:5" x14ac:dyDescent="0.25">
      <c r="B18" s="6" t="s">
        <v>20</v>
      </c>
      <c r="C18" s="7">
        <f t="shared" si="0"/>
        <v>15237</v>
      </c>
      <c r="D18" s="8">
        <f>'[5]Расчёт для ФИН'!Q22</f>
        <v>12269</v>
      </c>
      <c r="E18" s="9">
        <f>'[5]Расчёт для ФИН'!R22</f>
        <v>2968</v>
      </c>
    </row>
    <row r="19" spans="2:5" x14ac:dyDescent="0.25">
      <c r="B19" s="6" t="s">
        <v>21</v>
      </c>
      <c r="C19" s="7">
        <f t="shared" si="0"/>
        <v>39381</v>
      </c>
      <c r="D19" s="8">
        <f>'[5]Расчёт для ФИН'!Q23</f>
        <v>30981</v>
      </c>
      <c r="E19" s="9">
        <f>'[5]Расчёт для ФИН'!R23</f>
        <v>8400</v>
      </c>
    </row>
    <row r="20" spans="2:5" x14ac:dyDescent="0.25">
      <c r="B20" s="6" t="s">
        <v>22</v>
      </c>
      <c r="C20" s="7">
        <f t="shared" si="0"/>
        <v>9076</v>
      </c>
      <c r="D20" s="8">
        <f>'[5]Расчёт для ФИН'!Q24</f>
        <v>7266</v>
      </c>
      <c r="E20" s="9">
        <f>'[5]Расчёт для ФИН'!R24</f>
        <v>1810</v>
      </c>
    </row>
    <row r="21" spans="2:5" x14ac:dyDescent="0.25">
      <c r="B21" s="6" t="s">
        <v>23</v>
      </c>
      <c r="C21" s="7">
        <f t="shared" si="0"/>
        <v>11156</v>
      </c>
      <c r="D21" s="8">
        <f>'[5]Расчёт для ФИН'!Q25</f>
        <v>8712</v>
      </c>
      <c r="E21" s="9">
        <f>'[5]Расчёт для ФИН'!R25</f>
        <v>2444</v>
      </c>
    </row>
    <row r="22" spans="2:5" x14ac:dyDescent="0.25">
      <c r="B22" s="6" t="s">
        <v>24</v>
      </c>
      <c r="C22" s="7">
        <f t="shared" si="0"/>
        <v>16383</v>
      </c>
      <c r="D22" s="8">
        <f>'[5]Расчёт для ФИН'!Q26</f>
        <v>13221</v>
      </c>
      <c r="E22" s="9">
        <f>'[5]Расчёт для ФИН'!R26</f>
        <v>3162</v>
      </c>
    </row>
    <row r="23" spans="2:5" x14ac:dyDescent="0.25">
      <c r="B23" s="6" t="s">
        <v>25</v>
      </c>
      <c r="C23" s="7">
        <f t="shared" si="0"/>
        <v>15597</v>
      </c>
      <c r="D23" s="8">
        <f>'[5]Расчёт для ФИН'!Q27</f>
        <v>12424</v>
      </c>
      <c r="E23" s="9">
        <f>'[5]Расчёт для ФИН'!R27</f>
        <v>3173</v>
      </c>
    </row>
    <row r="24" spans="2:5" x14ac:dyDescent="0.25">
      <c r="B24" s="6" t="s">
        <v>30</v>
      </c>
      <c r="C24" s="7">
        <f t="shared" si="0"/>
        <v>13671</v>
      </c>
      <c r="D24" s="8">
        <f>'[5]Расчёт для ФИН'!Q28</f>
        <v>13671</v>
      </c>
      <c r="E24" s="9">
        <f>'[5]Расчёт для ФИН'!R28</f>
        <v>0</v>
      </c>
    </row>
    <row r="25" spans="2:5" x14ac:dyDescent="0.25">
      <c r="B25" s="6" t="s">
        <v>26</v>
      </c>
      <c r="C25" s="7">
        <f t="shared" si="0"/>
        <v>10113</v>
      </c>
      <c r="D25" s="8">
        <f>'[5]Расчёт для ФИН'!Q29</f>
        <v>8126</v>
      </c>
      <c r="E25" s="9">
        <f>'[5]Расчёт для ФИН'!R29</f>
        <v>1987</v>
      </c>
    </row>
    <row r="26" spans="2:5" x14ac:dyDescent="0.25">
      <c r="B26" s="6" t="s">
        <v>27</v>
      </c>
      <c r="C26" s="7">
        <f t="shared" si="0"/>
        <v>6058</v>
      </c>
      <c r="D26" s="8">
        <f>'[5]Расчёт для ФИН'!Q30</f>
        <v>4976</v>
      </c>
      <c r="E26" s="9">
        <f>'[5]Расчёт для ФИН'!R30</f>
        <v>1082</v>
      </c>
    </row>
    <row r="27" spans="2:5" x14ac:dyDescent="0.25">
      <c r="B27" s="6" t="s">
        <v>31</v>
      </c>
      <c r="C27" s="7">
        <f t="shared" si="0"/>
        <v>171219</v>
      </c>
      <c r="D27" s="8">
        <f>'[5]Расчёт для ФИН'!Q31</f>
        <v>171219</v>
      </c>
      <c r="E27" s="9">
        <f>'[5]Расчёт для ФИН'!R31</f>
        <v>0</v>
      </c>
    </row>
    <row r="28" spans="2:5" x14ac:dyDescent="0.25">
      <c r="B28" s="6" t="s">
        <v>28</v>
      </c>
      <c r="C28" s="7">
        <f t="shared" si="0"/>
        <v>99661</v>
      </c>
      <c r="D28" s="8">
        <f>'[5]Расчёт для ФИН'!Q32</f>
        <v>98683</v>
      </c>
      <c r="E28" s="9">
        <f>'[5]Расчёт для ФИН'!R32</f>
        <v>978</v>
      </c>
    </row>
    <row r="29" spans="2:5" x14ac:dyDescent="0.25">
      <c r="B29" s="6" t="s">
        <v>32</v>
      </c>
      <c r="C29" s="7">
        <f t="shared" si="0"/>
        <v>37714</v>
      </c>
      <c r="D29" s="8">
        <f>'[5]Расчёт для ФИН'!Q33</f>
        <v>30811</v>
      </c>
      <c r="E29" s="9">
        <f>'[5]Расчёт для ФИН'!R33</f>
        <v>6903</v>
      </c>
    </row>
    <row r="30" spans="2:5" x14ac:dyDescent="0.25">
      <c r="B30" s="6" t="s">
        <v>29</v>
      </c>
      <c r="C30" s="7">
        <f t="shared" si="0"/>
        <v>12688</v>
      </c>
      <c r="D30" s="8">
        <f>'[5]Расчёт для ФИН'!Q34</f>
        <v>12688</v>
      </c>
      <c r="E30" s="9">
        <f>'[5]Расчёт для ФИН'!R34</f>
        <v>0</v>
      </c>
    </row>
    <row r="31" spans="2:5" x14ac:dyDescent="0.25">
      <c r="B31" s="6" t="s">
        <v>33</v>
      </c>
      <c r="C31" s="7">
        <f t="shared" si="0"/>
        <v>117998</v>
      </c>
      <c r="D31" s="8">
        <f>'[5]Расчёт для ФИН'!Q35</f>
        <v>0</v>
      </c>
      <c r="E31" s="9">
        <f>'[5]Расчёт для ФИН'!R35</f>
        <v>117998</v>
      </c>
    </row>
    <row r="32" spans="2:5" ht="16.5" thickBot="1" x14ac:dyDescent="0.3">
      <c r="B32" s="10" t="s">
        <v>5</v>
      </c>
      <c r="C32" s="7">
        <f t="shared" si="0"/>
        <v>403</v>
      </c>
      <c r="D32" s="8">
        <f>'[5]Расчёт для ФИН'!Q36</f>
        <v>403</v>
      </c>
      <c r="E32" s="9">
        <f>'[5]Расчёт для ФИН'!R36</f>
        <v>0</v>
      </c>
    </row>
    <row r="33" spans="2:6" ht="16.5" thickBot="1" x14ac:dyDescent="0.3">
      <c r="B33" s="11" t="s">
        <v>3</v>
      </c>
      <c r="C33" s="12">
        <f>SUM(C5:C32)</f>
        <v>1045895</v>
      </c>
      <c r="D33" s="13">
        <f>SUM(D5:D32)</f>
        <v>828301</v>
      </c>
      <c r="E33" s="14">
        <f>SUM(E5:E32)</f>
        <v>217594</v>
      </c>
      <c r="F33" s="2"/>
    </row>
    <row r="34" spans="2:6" x14ac:dyDescent="0.25">
      <c r="B34" s="3"/>
      <c r="D34" s="2"/>
      <c r="E34" s="2"/>
      <c r="F34" s="2"/>
    </row>
    <row r="35" spans="2:6" x14ac:dyDescent="0.25">
      <c r="B35" s="3"/>
      <c r="C35" s="4"/>
      <c r="D35" s="4"/>
      <c r="E35" s="4"/>
    </row>
    <row r="36" spans="2:6" x14ac:dyDescent="0.25">
      <c r="B36" s="5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4980C-9CBE-4827-A0E7-A6F789D2D070}">
  <dimension ref="B1:F36"/>
  <sheetViews>
    <sheetView zoomScale="91" zoomScaleNormal="91" workbookViewId="0">
      <selection activeCell="G31" sqref="G31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19" t="s">
        <v>0</v>
      </c>
      <c r="C2" s="20"/>
      <c r="D2" s="21"/>
      <c r="E2" s="22"/>
    </row>
    <row r="3" spans="2:5" ht="16.5" thickBot="1" x14ac:dyDescent="0.3">
      <c r="B3" s="23" t="str">
        <f>"по состоянию на"&amp;" "&amp;TEXT([6]Расчёт!C2,"ДД.ММ.ГГГГ")&amp;" "&amp;"года"</f>
        <v>по состоянию на 01.07.2023 года</v>
      </c>
      <c r="C3" s="24"/>
      <c r="D3" s="25"/>
      <c r="E3" s="26"/>
    </row>
    <row r="4" spans="2:5" ht="16.5" thickBot="1" x14ac:dyDescent="0.3">
      <c r="B4" s="15" t="s">
        <v>6</v>
      </c>
      <c r="C4" s="16" t="s">
        <v>4</v>
      </c>
      <c r="D4" s="17" t="s">
        <v>1</v>
      </c>
      <c r="E4" s="18" t="s">
        <v>2</v>
      </c>
    </row>
    <row r="5" spans="2:5" x14ac:dyDescent="0.25">
      <c r="B5" s="6" t="s">
        <v>7</v>
      </c>
      <c r="C5" s="7">
        <f>D5+E5</f>
        <v>78291</v>
      </c>
      <c r="D5" s="8">
        <f>'[6]Расчёт для ФИН'!Q9</f>
        <v>78291</v>
      </c>
      <c r="E5" s="9">
        <f>'[6]Расчёт для ФИН'!R9</f>
        <v>0</v>
      </c>
    </row>
    <row r="6" spans="2:5" x14ac:dyDescent="0.25">
      <c r="B6" s="6" t="s">
        <v>8</v>
      </c>
      <c r="C6" s="7">
        <f t="shared" ref="C6:C32" si="0">D6+E6</f>
        <v>78818</v>
      </c>
      <c r="D6" s="8">
        <f>'[6]Расчёт для ФИН'!Q10</f>
        <v>75077</v>
      </c>
      <c r="E6" s="9">
        <f>'[6]Расчёт для ФИН'!R10</f>
        <v>3741</v>
      </c>
    </row>
    <row r="7" spans="2:5" x14ac:dyDescent="0.25">
      <c r="B7" s="6" t="s">
        <v>9</v>
      </c>
      <c r="C7" s="7">
        <f t="shared" si="0"/>
        <v>12198</v>
      </c>
      <c r="D7" s="8">
        <f>'[6]Расчёт для ФИН'!Q11</f>
        <v>12198</v>
      </c>
      <c r="E7" s="9">
        <f>'[6]Расчёт для ФИН'!R11</f>
        <v>0</v>
      </c>
    </row>
    <row r="8" spans="2:5" x14ac:dyDescent="0.25">
      <c r="B8" s="6" t="s">
        <v>10</v>
      </c>
      <c r="C8" s="7">
        <f t="shared" si="0"/>
        <v>26245</v>
      </c>
      <c r="D8" s="8">
        <f>'[6]Расчёт для ФИН'!Q12</f>
        <v>20668</v>
      </c>
      <c r="E8" s="9">
        <f>'[6]Расчёт для ФИН'!R12</f>
        <v>5577</v>
      </c>
    </row>
    <row r="9" spans="2:5" x14ac:dyDescent="0.25">
      <c r="B9" s="6" t="s">
        <v>11</v>
      </c>
      <c r="C9" s="7">
        <f t="shared" si="0"/>
        <v>27467</v>
      </c>
      <c r="D9" s="8">
        <f>'[6]Расчёт для ФИН'!Q13</f>
        <v>22633</v>
      </c>
      <c r="E9" s="9">
        <f>'[6]Расчёт для ФИН'!R13</f>
        <v>4834</v>
      </c>
    </row>
    <row r="10" spans="2:5" x14ac:dyDescent="0.25">
      <c r="B10" s="6" t="s">
        <v>12</v>
      </c>
      <c r="C10" s="7">
        <f t="shared" si="0"/>
        <v>33604</v>
      </c>
      <c r="D10" s="8">
        <f>'[6]Расчёт для ФИН'!Q14</f>
        <v>27376</v>
      </c>
      <c r="E10" s="9">
        <f>'[6]Расчёт для ФИН'!R14</f>
        <v>6228</v>
      </c>
    </row>
    <row r="11" spans="2:5" x14ac:dyDescent="0.25">
      <c r="B11" s="6" t="s">
        <v>13</v>
      </c>
      <c r="C11" s="7">
        <f t="shared" si="0"/>
        <v>24242</v>
      </c>
      <c r="D11" s="8">
        <f>'[6]Расчёт для ФИН'!Q15</f>
        <v>19397</v>
      </c>
      <c r="E11" s="9">
        <f>'[6]Расчёт для ФИН'!R15</f>
        <v>4845</v>
      </c>
    </row>
    <row r="12" spans="2:5" x14ac:dyDescent="0.25">
      <c r="B12" s="6" t="s">
        <v>14</v>
      </c>
      <c r="C12" s="7">
        <f t="shared" si="0"/>
        <v>25492</v>
      </c>
      <c r="D12" s="8">
        <f>'[6]Расчёт для ФИН'!Q16</f>
        <v>20420</v>
      </c>
      <c r="E12" s="9">
        <f>'[6]Расчёт для ФИН'!R16</f>
        <v>5072</v>
      </c>
    </row>
    <row r="13" spans="2:5" x14ac:dyDescent="0.25">
      <c r="B13" s="6" t="s">
        <v>15</v>
      </c>
      <c r="C13" s="7">
        <f t="shared" si="0"/>
        <v>74189</v>
      </c>
      <c r="D13" s="8">
        <f>'[6]Расчёт для ФИН'!Q17</f>
        <v>56000</v>
      </c>
      <c r="E13" s="9">
        <f>'[6]Расчёт для ФИН'!R17</f>
        <v>18189</v>
      </c>
    </row>
    <row r="14" spans="2:5" x14ac:dyDescent="0.25">
      <c r="B14" s="6" t="s">
        <v>16</v>
      </c>
      <c r="C14" s="7">
        <f t="shared" si="0"/>
        <v>28821</v>
      </c>
      <c r="D14" s="8">
        <f>'[6]Расчёт для ФИН'!Q18</f>
        <v>23033</v>
      </c>
      <c r="E14" s="9">
        <f>'[6]Расчёт для ФИН'!R18</f>
        <v>5788</v>
      </c>
    </row>
    <row r="15" spans="2:5" x14ac:dyDescent="0.25">
      <c r="B15" s="6" t="s">
        <v>17</v>
      </c>
      <c r="C15" s="7">
        <f t="shared" si="0"/>
        <v>33822</v>
      </c>
      <c r="D15" s="8">
        <f>'[6]Расчёт для ФИН'!Q19</f>
        <v>27012</v>
      </c>
      <c r="E15" s="9">
        <f>'[6]Расчёт для ФИН'!R19</f>
        <v>6810</v>
      </c>
    </row>
    <row r="16" spans="2:5" x14ac:dyDescent="0.25">
      <c r="B16" s="6" t="s">
        <v>18</v>
      </c>
      <c r="C16" s="7">
        <f t="shared" si="0"/>
        <v>11556</v>
      </c>
      <c r="D16" s="8">
        <f>'[6]Расчёт для ФИН'!Q20</f>
        <v>9195</v>
      </c>
      <c r="E16" s="9">
        <f>'[6]Расчёт для ФИН'!R20</f>
        <v>2361</v>
      </c>
    </row>
    <row r="17" spans="2:5" x14ac:dyDescent="0.25">
      <c r="B17" s="6" t="s">
        <v>19</v>
      </c>
      <c r="C17" s="7">
        <f t="shared" si="0"/>
        <v>15810</v>
      </c>
      <c r="D17" s="8">
        <f>'[6]Расчёт для ФИН'!Q21</f>
        <v>12629</v>
      </c>
      <c r="E17" s="9">
        <f>'[6]Расчёт для ФИН'!R21</f>
        <v>3181</v>
      </c>
    </row>
    <row r="18" spans="2:5" x14ac:dyDescent="0.25">
      <c r="B18" s="6" t="s">
        <v>20</v>
      </c>
      <c r="C18" s="7">
        <f t="shared" si="0"/>
        <v>15260</v>
      </c>
      <c r="D18" s="8">
        <f>'[6]Расчёт для ФИН'!Q22</f>
        <v>12294</v>
      </c>
      <c r="E18" s="9">
        <f>'[6]Расчёт для ФИН'!R22</f>
        <v>2966</v>
      </c>
    </row>
    <row r="19" spans="2:5" x14ac:dyDescent="0.25">
      <c r="B19" s="6" t="s">
        <v>21</v>
      </c>
      <c r="C19" s="7">
        <f t="shared" si="0"/>
        <v>39426</v>
      </c>
      <c r="D19" s="8">
        <f>'[6]Расчёт для ФИН'!Q23</f>
        <v>31051</v>
      </c>
      <c r="E19" s="9">
        <f>'[6]Расчёт для ФИН'!R23</f>
        <v>8375</v>
      </c>
    </row>
    <row r="20" spans="2:5" x14ac:dyDescent="0.25">
      <c r="B20" s="6" t="s">
        <v>22</v>
      </c>
      <c r="C20" s="7">
        <f t="shared" si="0"/>
        <v>9068</v>
      </c>
      <c r="D20" s="8">
        <f>'[6]Расчёт для ФИН'!Q24</f>
        <v>7268</v>
      </c>
      <c r="E20" s="9">
        <f>'[6]Расчёт для ФИН'!R24</f>
        <v>1800</v>
      </c>
    </row>
    <row r="21" spans="2:5" x14ac:dyDescent="0.25">
      <c r="B21" s="6" t="s">
        <v>23</v>
      </c>
      <c r="C21" s="7">
        <f t="shared" si="0"/>
        <v>11175</v>
      </c>
      <c r="D21" s="8">
        <f>'[6]Расчёт для ФИН'!Q25</f>
        <v>8742</v>
      </c>
      <c r="E21" s="9">
        <f>'[6]Расчёт для ФИН'!R25</f>
        <v>2433</v>
      </c>
    </row>
    <row r="22" spans="2:5" x14ac:dyDescent="0.25">
      <c r="B22" s="6" t="s">
        <v>24</v>
      </c>
      <c r="C22" s="7">
        <f t="shared" si="0"/>
        <v>16443</v>
      </c>
      <c r="D22" s="8">
        <f>'[6]Расчёт для ФИН'!Q26</f>
        <v>13275</v>
      </c>
      <c r="E22" s="9">
        <f>'[6]Расчёт для ФИН'!R26</f>
        <v>3168</v>
      </c>
    </row>
    <row r="23" spans="2:5" x14ac:dyDescent="0.25">
      <c r="B23" s="6" t="s">
        <v>25</v>
      </c>
      <c r="C23" s="7">
        <f t="shared" si="0"/>
        <v>15580</v>
      </c>
      <c r="D23" s="8">
        <f>'[6]Расчёт для ФИН'!Q27</f>
        <v>12422</v>
      </c>
      <c r="E23" s="9">
        <f>'[6]Расчёт для ФИН'!R27</f>
        <v>3158</v>
      </c>
    </row>
    <row r="24" spans="2:5" x14ac:dyDescent="0.25">
      <c r="B24" s="6" t="s">
        <v>30</v>
      </c>
      <c r="C24" s="7">
        <f t="shared" si="0"/>
        <v>13737</v>
      </c>
      <c r="D24" s="8">
        <f>'[6]Расчёт для ФИН'!Q28</f>
        <v>13737</v>
      </c>
      <c r="E24" s="9">
        <f>'[6]Расчёт для ФИН'!R28</f>
        <v>0</v>
      </c>
    </row>
    <row r="25" spans="2:5" x14ac:dyDescent="0.25">
      <c r="B25" s="6" t="s">
        <v>26</v>
      </c>
      <c r="C25" s="7">
        <f t="shared" si="0"/>
        <v>10158</v>
      </c>
      <c r="D25" s="8">
        <f>'[6]Расчёт для ФИН'!Q29</f>
        <v>8182</v>
      </c>
      <c r="E25" s="9">
        <f>'[6]Расчёт для ФИН'!R29</f>
        <v>1976</v>
      </c>
    </row>
    <row r="26" spans="2:5" x14ac:dyDescent="0.25">
      <c r="B26" s="6" t="s">
        <v>27</v>
      </c>
      <c r="C26" s="7">
        <f t="shared" si="0"/>
        <v>6067</v>
      </c>
      <c r="D26" s="8">
        <f>'[6]Расчёт для ФИН'!Q30</f>
        <v>4980</v>
      </c>
      <c r="E26" s="9">
        <f>'[6]Расчёт для ФИН'!R30</f>
        <v>1087</v>
      </c>
    </row>
    <row r="27" spans="2:5" x14ac:dyDescent="0.25">
      <c r="B27" s="6" t="s">
        <v>31</v>
      </c>
      <c r="C27" s="7">
        <f t="shared" si="0"/>
        <v>171763</v>
      </c>
      <c r="D27" s="8">
        <f>'[6]Расчёт для ФИН'!Q31</f>
        <v>171763</v>
      </c>
      <c r="E27" s="9">
        <f>'[6]Расчёт для ФИН'!R31</f>
        <v>0</v>
      </c>
    </row>
    <row r="28" spans="2:5" x14ac:dyDescent="0.25">
      <c r="B28" s="6" t="s">
        <v>28</v>
      </c>
      <c r="C28" s="7">
        <f t="shared" si="0"/>
        <v>99996</v>
      </c>
      <c r="D28" s="8">
        <f>'[6]Расчёт для ФИН'!Q32</f>
        <v>99022</v>
      </c>
      <c r="E28" s="9">
        <f>'[6]Расчёт для ФИН'!R32</f>
        <v>974</v>
      </c>
    </row>
    <row r="29" spans="2:5" x14ac:dyDescent="0.25">
      <c r="B29" s="6" t="s">
        <v>32</v>
      </c>
      <c r="C29" s="7">
        <f t="shared" si="0"/>
        <v>37825</v>
      </c>
      <c r="D29" s="8">
        <f>'[6]Расчёт для ФИН'!Q33</f>
        <v>30917</v>
      </c>
      <c r="E29" s="9">
        <f>'[6]Расчёт для ФИН'!R33</f>
        <v>6908</v>
      </c>
    </row>
    <row r="30" spans="2:5" x14ac:dyDescent="0.25">
      <c r="B30" s="6" t="s">
        <v>29</v>
      </c>
      <c r="C30" s="7">
        <f t="shared" si="0"/>
        <v>12644</v>
      </c>
      <c r="D30" s="8">
        <f>'[6]Расчёт для ФИН'!Q34</f>
        <v>12644</v>
      </c>
      <c r="E30" s="9">
        <f>'[6]Расчёт для ФИН'!R34</f>
        <v>0</v>
      </c>
    </row>
    <row r="31" spans="2:5" x14ac:dyDescent="0.25">
      <c r="B31" s="6" t="s">
        <v>33</v>
      </c>
      <c r="C31" s="7">
        <f t="shared" si="0"/>
        <v>118015</v>
      </c>
      <c r="D31" s="8">
        <f>'[6]Расчёт для ФИН'!Q35</f>
        <v>0</v>
      </c>
      <c r="E31" s="9">
        <f>'[6]Расчёт для ФИН'!R35</f>
        <v>118015</v>
      </c>
    </row>
    <row r="32" spans="2:5" ht="16.5" thickBot="1" x14ac:dyDescent="0.3">
      <c r="B32" s="10" t="s">
        <v>5</v>
      </c>
      <c r="C32" s="7">
        <f t="shared" si="0"/>
        <v>457</v>
      </c>
      <c r="D32" s="8">
        <f>'[6]Расчёт для ФИН'!Q36</f>
        <v>457</v>
      </c>
      <c r="E32" s="9">
        <f>'[6]Расчёт для ФИН'!R36</f>
        <v>0</v>
      </c>
    </row>
    <row r="33" spans="2:6" ht="16.5" thickBot="1" x14ac:dyDescent="0.3">
      <c r="B33" s="11" t="s">
        <v>3</v>
      </c>
      <c r="C33" s="12">
        <f>SUM(C5:C32)</f>
        <v>1048169</v>
      </c>
      <c r="D33" s="13">
        <f>SUM(D5:D32)</f>
        <v>830683</v>
      </c>
      <c r="E33" s="14">
        <f>SUM(E5:E32)</f>
        <v>217486</v>
      </c>
      <c r="F33" s="2"/>
    </row>
    <row r="34" spans="2:6" x14ac:dyDescent="0.25">
      <c r="B34" s="3"/>
      <c r="D34" s="2"/>
      <c r="E34" s="2"/>
      <c r="F34" s="2"/>
    </row>
    <row r="35" spans="2:6" x14ac:dyDescent="0.25">
      <c r="B35" s="3"/>
      <c r="C35" s="4"/>
      <c r="D35" s="4"/>
      <c r="E35" s="4"/>
    </row>
    <row r="36" spans="2:6" x14ac:dyDescent="0.25">
      <c r="B36" s="5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584F5-8EA7-4032-8B7E-89F03E183733}">
  <dimension ref="B1:F36"/>
  <sheetViews>
    <sheetView zoomScale="91" zoomScaleNormal="91" workbookViewId="0">
      <selection activeCell="E5" sqref="E5:E32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5" width="10.5703125" style="1" bestFit="1" customWidth="1"/>
    <col min="6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19" t="s">
        <v>0</v>
      </c>
      <c r="C2" s="20"/>
      <c r="D2" s="21"/>
      <c r="E2" s="22"/>
    </row>
    <row r="3" spans="2:5" ht="16.5" thickBot="1" x14ac:dyDescent="0.3">
      <c r="B3" s="23" t="str">
        <f>"по состоянию на"&amp;" "&amp;TEXT([7]Расчёт!C2,"ДД.ММ.ГГГГ")&amp;" "&amp;"года"</f>
        <v>по состоянию на 01.12.2023 года</v>
      </c>
      <c r="C3" s="24"/>
      <c r="D3" s="25"/>
      <c r="E3" s="26"/>
    </row>
    <row r="4" spans="2:5" ht="16.5" thickBot="1" x14ac:dyDescent="0.3">
      <c r="B4" s="15" t="s">
        <v>6</v>
      </c>
      <c r="C4" s="16" t="s">
        <v>4</v>
      </c>
      <c r="D4" s="17" t="s">
        <v>1</v>
      </c>
      <c r="E4" s="18" t="s">
        <v>2</v>
      </c>
    </row>
    <row r="5" spans="2:5" x14ac:dyDescent="0.25">
      <c r="B5" s="6" t="s">
        <v>7</v>
      </c>
      <c r="C5" s="7">
        <f>D5+E5</f>
        <v>78329</v>
      </c>
      <c r="D5" s="8">
        <f>'[8]Расчёт для ФИН'!Q9</f>
        <v>78329</v>
      </c>
      <c r="E5" s="9">
        <f>'[8]Расчёт для ФИН'!R9</f>
        <v>0</v>
      </c>
    </row>
    <row r="6" spans="2:5" x14ac:dyDescent="0.25">
      <c r="B6" s="6" t="s">
        <v>8</v>
      </c>
      <c r="C6" s="7">
        <f t="shared" ref="C6:C32" si="0">D6+E6</f>
        <v>75100</v>
      </c>
      <c r="D6" s="8">
        <f>'[8]Расчёт для ФИН'!Q10</f>
        <v>75100</v>
      </c>
      <c r="E6" s="9">
        <f>'[8]Расчёт для ФИН'!R10</f>
        <v>0</v>
      </c>
    </row>
    <row r="7" spans="2:5" x14ac:dyDescent="0.25">
      <c r="B7" s="6" t="s">
        <v>9</v>
      </c>
      <c r="C7" s="7">
        <f t="shared" si="0"/>
        <v>12183</v>
      </c>
      <c r="D7" s="8">
        <f>'[8]Расчёт для ФИН'!Q11</f>
        <v>12183</v>
      </c>
      <c r="E7" s="9">
        <f>'[8]Расчёт для ФИН'!R11</f>
        <v>0</v>
      </c>
    </row>
    <row r="8" spans="2:5" x14ac:dyDescent="0.25">
      <c r="B8" s="6" t="s">
        <v>10</v>
      </c>
      <c r="C8" s="7">
        <f t="shared" si="0"/>
        <v>26195</v>
      </c>
      <c r="D8" s="8">
        <f>'[8]Расчёт для ФИН'!Q12</f>
        <v>20639</v>
      </c>
      <c r="E8" s="9">
        <f>'[8]Расчёт для ФИН'!R12</f>
        <v>5556</v>
      </c>
    </row>
    <row r="9" spans="2:5" x14ac:dyDescent="0.25">
      <c r="B9" s="6" t="s">
        <v>11</v>
      </c>
      <c r="C9" s="7">
        <f t="shared" si="0"/>
        <v>27417</v>
      </c>
      <c r="D9" s="8">
        <f>'[8]Расчёт для ФИН'!Q13</f>
        <v>22589</v>
      </c>
      <c r="E9" s="9">
        <f>'[8]Расчёт для ФИН'!R13</f>
        <v>4828</v>
      </c>
    </row>
    <row r="10" spans="2:5" x14ac:dyDescent="0.25">
      <c r="B10" s="6" t="s">
        <v>12</v>
      </c>
      <c r="C10" s="7">
        <f t="shared" si="0"/>
        <v>33546</v>
      </c>
      <c r="D10" s="8">
        <f>'[8]Расчёт для ФИН'!Q14</f>
        <v>27299</v>
      </c>
      <c r="E10" s="9">
        <f>'[8]Расчёт для ФИН'!R14</f>
        <v>6247</v>
      </c>
    </row>
    <row r="11" spans="2:5" x14ac:dyDescent="0.25">
      <c r="B11" s="6" t="s">
        <v>13</v>
      </c>
      <c r="C11" s="7">
        <f t="shared" si="0"/>
        <v>24207</v>
      </c>
      <c r="D11" s="8">
        <f>'[8]Расчёт для ФИН'!Q15</f>
        <v>19367</v>
      </c>
      <c r="E11" s="9">
        <f>'[8]Расчёт для ФИН'!R15</f>
        <v>4840</v>
      </c>
    </row>
    <row r="12" spans="2:5" x14ac:dyDescent="0.25">
      <c r="B12" s="6" t="s">
        <v>14</v>
      </c>
      <c r="C12" s="7">
        <f t="shared" si="0"/>
        <v>25447</v>
      </c>
      <c r="D12" s="8">
        <f>'[8]Расчёт для ФИН'!Q16</f>
        <v>20382</v>
      </c>
      <c r="E12" s="9">
        <f>'[8]Расчёт для ФИН'!R16</f>
        <v>5065</v>
      </c>
    </row>
    <row r="13" spans="2:5" x14ac:dyDescent="0.25">
      <c r="B13" s="6" t="s">
        <v>15</v>
      </c>
      <c r="C13" s="7">
        <f t="shared" si="0"/>
        <v>74233</v>
      </c>
      <c r="D13" s="8">
        <f>'[8]Расчёт для ФИН'!Q17</f>
        <v>56043</v>
      </c>
      <c r="E13" s="9">
        <f>'[8]Расчёт для ФИН'!R17</f>
        <v>18190</v>
      </c>
    </row>
    <row r="14" spans="2:5" x14ac:dyDescent="0.25">
      <c r="B14" s="6" t="s">
        <v>16</v>
      </c>
      <c r="C14" s="7">
        <f t="shared" si="0"/>
        <v>28780</v>
      </c>
      <c r="D14" s="8">
        <f>'[8]Расчёт для ФИН'!Q18</f>
        <v>23005</v>
      </c>
      <c r="E14" s="9">
        <f>'[8]Расчёт для ФИН'!R18</f>
        <v>5775</v>
      </c>
    </row>
    <row r="15" spans="2:5" x14ac:dyDescent="0.25">
      <c r="B15" s="6" t="s">
        <v>17</v>
      </c>
      <c r="C15" s="7">
        <f t="shared" si="0"/>
        <v>33866</v>
      </c>
      <c r="D15" s="8">
        <f>'[8]Расчёт для ФИН'!Q19</f>
        <v>27031</v>
      </c>
      <c r="E15" s="9">
        <f>'[8]Расчёт для ФИН'!R19</f>
        <v>6835</v>
      </c>
    </row>
    <row r="16" spans="2:5" x14ac:dyDescent="0.25">
      <c r="B16" s="6" t="s">
        <v>18</v>
      </c>
      <c r="C16" s="7">
        <f t="shared" si="0"/>
        <v>11496</v>
      </c>
      <c r="D16" s="8">
        <f>'[8]Расчёт для ФИН'!Q20</f>
        <v>9146</v>
      </c>
      <c r="E16" s="9">
        <f>'[8]Расчёт для ФИН'!R20</f>
        <v>2350</v>
      </c>
    </row>
    <row r="17" spans="2:5" x14ac:dyDescent="0.25">
      <c r="B17" s="6" t="s">
        <v>19</v>
      </c>
      <c r="C17" s="7">
        <f t="shared" si="0"/>
        <v>15758</v>
      </c>
      <c r="D17" s="8">
        <f>'[8]Расчёт для ФИН'!Q21</f>
        <v>12578</v>
      </c>
      <c r="E17" s="9">
        <f>'[8]Расчёт для ФИН'!R21</f>
        <v>3180</v>
      </c>
    </row>
    <row r="18" spans="2:5" x14ac:dyDescent="0.25">
      <c r="B18" s="6" t="s">
        <v>20</v>
      </c>
      <c r="C18" s="7">
        <f t="shared" si="0"/>
        <v>15186</v>
      </c>
      <c r="D18" s="8">
        <f>'[8]Расчёт для ФИН'!Q22</f>
        <v>12236</v>
      </c>
      <c r="E18" s="9">
        <f>'[8]Расчёт для ФИН'!R22</f>
        <v>2950</v>
      </c>
    </row>
    <row r="19" spans="2:5" x14ac:dyDescent="0.25">
      <c r="B19" s="6" t="s">
        <v>21</v>
      </c>
      <c r="C19" s="7">
        <f t="shared" si="0"/>
        <v>39250</v>
      </c>
      <c r="D19" s="8">
        <f>'[8]Расчёт для ФИН'!Q23</f>
        <v>30907</v>
      </c>
      <c r="E19" s="9">
        <f>'[8]Расчёт для ФИН'!R23</f>
        <v>8343</v>
      </c>
    </row>
    <row r="20" spans="2:5" x14ac:dyDescent="0.25">
      <c r="B20" s="6" t="s">
        <v>22</v>
      </c>
      <c r="C20" s="7">
        <f t="shared" si="0"/>
        <v>9022</v>
      </c>
      <c r="D20" s="8">
        <f>'[8]Расчёт для ФИН'!Q24</f>
        <v>7236</v>
      </c>
      <c r="E20" s="9">
        <f>'[8]Расчёт для ФИН'!R24</f>
        <v>1786</v>
      </c>
    </row>
    <row r="21" spans="2:5" x14ac:dyDescent="0.25">
      <c r="B21" s="6" t="s">
        <v>23</v>
      </c>
      <c r="C21" s="7">
        <f t="shared" si="0"/>
        <v>11117</v>
      </c>
      <c r="D21" s="8">
        <f>'[8]Расчёт для ФИН'!Q25</f>
        <v>8698</v>
      </c>
      <c r="E21" s="9">
        <f>'[8]Расчёт для ФИН'!R25</f>
        <v>2419</v>
      </c>
    </row>
    <row r="22" spans="2:5" x14ac:dyDescent="0.25">
      <c r="B22" s="6" t="s">
        <v>24</v>
      </c>
      <c r="C22" s="7">
        <f t="shared" si="0"/>
        <v>16396</v>
      </c>
      <c r="D22" s="8">
        <f>'[8]Расчёт для ФИН'!Q26</f>
        <v>13245</v>
      </c>
      <c r="E22" s="9">
        <f>'[8]Расчёт для ФИН'!R26</f>
        <v>3151</v>
      </c>
    </row>
    <row r="23" spans="2:5" x14ac:dyDescent="0.25">
      <c r="B23" s="6" t="s">
        <v>25</v>
      </c>
      <c r="C23" s="7">
        <f t="shared" si="0"/>
        <v>15492</v>
      </c>
      <c r="D23" s="8">
        <f>'[8]Расчёт для ФИН'!Q27</f>
        <v>12340</v>
      </c>
      <c r="E23" s="9">
        <f>'[8]Расчёт для ФИН'!R27</f>
        <v>3152</v>
      </c>
    </row>
    <row r="24" spans="2:5" x14ac:dyDescent="0.25">
      <c r="B24" s="6" t="s">
        <v>30</v>
      </c>
      <c r="C24" s="7">
        <f t="shared" si="0"/>
        <v>13786</v>
      </c>
      <c r="D24" s="8">
        <f>'[8]Расчёт для ФИН'!Q28</f>
        <v>13786</v>
      </c>
      <c r="E24" s="9">
        <f>'[8]Расчёт для ФИН'!R28</f>
        <v>0</v>
      </c>
    </row>
    <row r="25" spans="2:5" x14ac:dyDescent="0.25">
      <c r="B25" s="6" t="s">
        <v>26</v>
      </c>
      <c r="C25" s="7">
        <f t="shared" si="0"/>
        <v>10120</v>
      </c>
      <c r="D25" s="8">
        <f>'[8]Расчёт для ФИН'!Q29</f>
        <v>8153</v>
      </c>
      <c r="E25" s="9">
        <f>'[8]Расчёт для ФИН'!R29</f>
        <v>1967</v>
      </c>
    </row>
    <row r="26" spans="2:5" x14ac:dyDescent="0.25">
      <c r="B26" s="6" t="s">
        <v>27</v>
      </c>
      <c r="C26" s="7">
        <f t="shared" si="0"/>
        <v>6056</v>
      </c>
      <c r="D26" s="8">
        <f>'[8]Расчёт для ФИН'!Q30</f>
        <v>4974</v>
      </c>
      <c r="E26" s="9">
        <f>'[8]Расчёт для ФИН'!R30</f>
        <v>1082</v>
      </c>
    </row>
    <row r="27" spans="2:5" x14ac:dyDescent="0.25">
      <c r="B27" s="6" t="s">
        <v>31</v>
      </c>
      <c r="C27" s="7">
        <f t="shared" si="0"/>
        <v>172130</v>
      </c>
      <c r="D27" s="8">
        <f>'[8]Расчёт для ФИН'!Q31</f>
        <v>172130</v>
      </c>
      <c r="E27" s="9">
        <f>'[8]Расчёт для ФИН'!R31</f>
        <v>0</v>
      </c>
    </row>
    <row r="28" spans="2:5" x14ac:dyDescent="0.25">
      <c r="B28" s="6" t="s">
        <v>28</v>
      </c>
      <c r="C28" s="7">
        <f t="shared" si="0"/>
        <v>100117</v>
      </c>
      <c r="D28" s="8">
        <f>'[8]Расчёт для ФИН'!Q32</f>
        <v>99147</v>
      </c>
      <c r="E28" s="9">
        <f>'[8]Расчёт для ФИН'!R32</f>
        <v>970</v>
      </c>
    </row>
    <row r="29" spans="2:5" x14ac:dyDescent="0.25">
      <c r="B29" s="6" t="s">
        <v>32</v>
      </c>
      <c r="C29" s="7">
        <f t="shared" si="0"/>
        <v>37792</v>
      </c>
      <c r="D29" s="8">
        <f>'[8]Расчёт для ФИН'!Q33</f>
        <v>30844</v>
      </c>
      <c r="E29" s="9">
        <f>'[8]Расчёт для ФИН'!R33</f>
        <v>6948</v>
      </c>
    </row>
    <row r="30" spans="2:5" x14ac:dyDescent="0.25">
      <c r="B30" s="6" t="s">
        <v>29</v>
      </c>
      <c r="C30" s="7">
        <f t="shared" si="0"/>
        <v>12613</v>
      </c>
      <c r="D30" s="8">
        <f>'[8]Расчёт для ФИН'!Q34</f>
        <v>12613</v>
      </c>
      <c r="E30" s="9">
        <f>'[8]Расчёт для ФИН'!R34</f>
        <v>0</v>
      </c>
    </row>
    <row r="31" spans="2:5" x14ac:dyDescent="0.25">
      <c r="B31" s="6" t="s">
        <v>33</v>
      </c>
      <c r="C31" s="7">
        <f t="shared" si="0"/>
        <v>121747</v>
      </c>
      <c r="D31" s="8">
        <f>'[8]Расчёт для ФИН'!Q35</f>
        <v>0</v>
      </c>
      <c r="E31" s="9">
        <f>'[8]Расчёт для ФИН'!R35</f>
        <v>121747</v>
      </c>
    </row>
    <row r="32" spans="2:5" ht="16.5" thickBot="1" x14ac:dyDescent="0.3">
      <c r="B32" s="10" t="s">
        <v>5</v>
      </c>
      <c r="C32" s="7">
        <f t="shared" si="0"/>
        <v>490</v>
      </c>
      <c r="D32" s="8">
        <f>'[8]Расчёт для ФИН'!Q36</f>
        <v>490</v>
      </c>
      <c r="E32" s="9">
        <f>'[8]Расчёт для ФИН'!R36</f>
        <v>0</v>
      </c>
    </row>
    <row r="33" spans="2:6" ht="16.5" thickBot="1" x14ac:dyDescent="0.3">
      <c r="B33" s="11" t="s">
        <v>3</v>
      </c>
      <c r="C33" s="12">
        <f>SUM(C5:C32)</f>
        <v>1047871</v>
      </c>
      <c r="D33" s="13">
        <f>SUM(D5:D32)</f>
        <v>830490</v>
      </c>
      <c r="E33" s="14">
        <f>SUM(E5:E32)</f>
        <v>217381</v>
      </c>
      <c r="F33" s="2"/>
    </row>
    <row r="34" spans="2:6" x14ac:dyDescent="0.25">
      <c r="B34" s="3"/>
      <c r="D34" s="2"/>
      <c r="E34" s="2"/>
      <c r="F34" s="2"/>
    </row>
    <row r="35" spans="2:6" x14ac:dyDescent="0.25">
      <c r="B35" s="3"/>
      <c r="C35" s="4"/>
      <c r="D35" s="4"/>
      <c r="E35" s="4"/>
    </row>
    <row r="36" spans="2:6" x14ac:dyDescent="0.25">
      <c r="B36" s="5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BBA9A-3034-4A35-A00B-80D62D169899}">
  <dimension ref="B1:F36"/>
  <sheetViews>
    <sheetView zoomScale="91" zoomScaleNormal="91" workbookViewId="0">
      <selection activeCell="H18" sqref="H18"/>
    </sheetView>
  </sheetViews>
  <sheetFormatPr defaultRowHeight="15.75" x14ac:dyDescent="0.25"/>
  <cols>
    <col min="1" max="1" width="3.140625" style="1" customWidth="1"/>
    <col min="2" max="2" width="68.42578125" style="1" bestFit="1" customWidth="1"/>
    <col min="3" max="3" width="17.85546875" style="1" customWidth="1"/>
    <col min="4" max="4" width="12.42578125" style="1" bestFit="1" customWidth="1"/>
    <col min="5" max="6" width="9.140625" style="1"/>
    <col min="7" max="8" width="9.140625" style="1" customWidth="1"/>
    <col min="9" max="16384" width="9.140625" style="1"/>
  </cols>
  <sheetData>
    <row r="1" spans="2:5" ht="16.5" thickBot="1" x14ac:dyDescent="0.3"/>
    <row r="2" spans="2:5" x14ac:dyDescent="0.25">
      <c r="B2" s="19" t="s">
        <v>0</v>
      </c>
      <c r="C2" s="20"/>
      <c r="D2" s="21"/>
      <c r="E2" s="22"/>
    </row>
    <row r="3" spans="2:5" ht="16.5" thickBot="1" x14ac:dyDescent="0.3">
      <c r="B3" s="23" t="str">
        <f>"по состоянию на"&amp;" "&amp;TEXT([9]Расчёт!C2,"ДД.ММ.ГГГГ")&amp;" "&amp;"года"</f>
        <v>по состоянию на 01.09.2023 года</v>
      </c>
      <c r="C3" s="24"/>
      <c r="D3" s="25"/>
      <c r="E3" s="26"/>
    </row>
    <row r="4" spans="2:5" ht="16.5" thickBot="1" x14ac:dyDescent="0.3">
      <c r="B4" s="15" t="s">
        <v>6</v>
      </c>
      <c r="C4" s="16" t="s">
        <v>4</v>
      </c>
      <c r="D4" s="17" t="s">
        <v>1</v>
      </c>
      <c r="E4" s="18" t="s">
        <v>2</v>
      </c>
    </row>
    <row r="5" spans="2:5" x14ac:dyDescent="0.25">
      <c r="B5" s="6" t="s">
        <v>7</v>
      </c>
      <c r="C5" s="7">
        <f>D5+E5</f>
        <v>78501</v>
      </c>
      <c r="D5" s="8">
        <f>'[9]Расчёт для ФИН'!Q9</f>
        <v>78501</v>
      </c>
      <c r="E5" s="9">
        <f>'[9]Расчёт для ФИН'!R9</f>
        <v>0</v>
      </c>
    </row>
    <row r="6" spans="2:5" x14ac:dyDescent="0.25">
      <c r="B6" s="6" t="s">
        <v>8</v>
      </c>
      <c r="C6" s="7">
        <f t="shared" ref="C6:C32" si="0">D6+E6</f>
        <v>75187</v>
      </c>
      <c r="D6" s="8">
        <f>'[9]Расчёт для ФИН'!Q10</f>
        <v>75187</v>
      </c>
      <c r="E6" s="9">
        <f>'[9]Расчёт для ФИН'!R10</f>
        <v>0</v>
      </c>
    </row>
    <row r="7" spans="2:5" x14ac:dyDescent="0.25">
      <c r="B7" s="6" t="s">
        <v>9</v>
      </c>
      <c r="C7" s="7">
        <f t="shared" si="0"/>
        <v>12177</v>
      </c>
      <c r="D7" s="8">
        <f>'[9]Расчёт для ФИН'!Q11</f>
        <v>12177</v>
      </c>
      <c r="E7" s="9">
        <f>'[9]Расчёт для ФИН'!R11</f>
        <v>0</v>
      </c>
    </row>
    <row r="8" spans="2:5" x14ac:dyDescent="0.25">
      <c r="B8" s="6" t="s">
        <v>10</v>
      </c>
      <c r="C8" s="7">
        <f t="shared" si="0"/>
        <v>26177</v>
      </c>
      <c r="D8" s="8">
        <f>'[9]Расчёт для ФИН'!Q12</f>
        <v>20619</v>
      </c>
      <c r="E8" s="9">
        <f>'[9]Расчёт для ФИН'!R12</f>
        <v>5558</v>
      </c>
    </row>
    <row r="9" spans="2:5" x14ac:dyDescent="0.25">
      <c r="B9" s="6" t="s">
        <v>11</v>
      </c>
      <c r="C9" s="7">
        <f t="shared" si="0"/>
        <v>27399</v>
      </c>
      <c r="D9" s="8">
        <f>'[9]Расчёт для ФИН'!Q13</f>
        <v>22565</v>
      </c>
      <c r="E9" s="9">
        <f>'[9]Расчёт для ФИН'!R13</f>
        <v>4834</v>
      </c>
    </row>
    <row r="10" spans="2:5" x14ac:dyDescent="0.25">
      <c r="B10" s="6" t="s">
        <v>12</v>
      </c>
      <c r="C10" s="7">
        <f t="shared" si="0"/>
        <v>33499</v>
      </c>
      <c r="D10" s="8">
        <f>'[9]Расчёт для ФИН'!Q14</f>
        <v>27280</v>
      </c>
      <c r="E10" s="9">
        <f>'[9]Расчёт для ФИН'!R14</f>
        <v>6219</v>
      </c>
    </row>
    <row r="11" spans="2:5" x14ac:dyDescent="0.25">
      <c r="B11" s="6" t="s">
        <v>13</v>
      </c>
      <c r="C11" s="7">
        <f t="shared" si="0"/>
        <v>24186</v>
      </c>
      <c r="D11" s="8">
        <f>'[9]Расчёт для ФИН'!Q15</f>
        <v>19356</v>
      </c>
      <c r="E11" s="9">
        <f>'[9]Расчёт для ФИН'!R15</f>
        <v>4830</v>
      </c>
    </row>
    <row r="12" spans="2:5" x14ac:dyDescent="0.25">
      <c r="B12" s="6" t="s">
        <v>14</v>
      </c>
      <c r="C12" s="7">
        <f t="shared" si="0"/>
        <v>25407</v>
      </c>
      <c r="D12" s="8">
        <f>'[9]Расчёт для ФИН'!Q16</f>
        <v>20359</v>
      </c>
      <c r="E12" s="9">
        <f>'[9]Расчёт для ФИН'!R16</f>
        <v>5048</v>
      </c>
    </row>
    <row r="13" spans="2:5" x14ac:dyDescent="0.25">
      <c r="B13" s="6" t="s">
        <v>15</v>
      </c>
      <c r="C13" s="7">
        <f t="shared" si="0"/>
        <v>74419</v>
      </c>
      <c r="D13" s="8">
        <f>'[9]Расчёт для ФИН'!Q17</f>
        <v>56180</v>
      </c>
      <c r="E13" s="9">
        <f>'[9]Расчёт для ФИН'!R17</f>
        <v>18239</v>
      </c>
    </row>
    <row r="14" spans="2:5" x14ac:dyDescent="0.25">
      <c r="B14" s="6" t="s">
        <v>16</v>
      </c>
      <c r="C14" s="7">
        <f t="shared" si="0"/>
        <v>28740</v>
      </c>
      <c r="D14" s="8">
        <f>'[9]Расчёт для ФИН'!Q18</f>
        <v>22986</v>
      </c>
      <c r="E14" s="9">
        <f>'[9]Расчёт для ФИН'!R18</f>
        <v>5754</v>
      </c>
    </row>
    <row r="15" spans="2:5" x14ac:dyDescent="0.25">
      <c r="B15" s="6" t="s">
        <v>17</v>
      </c>
      <c r="C15" s="7">
        <f t="shared" si="0"/>
        <v>33963</v>
      </c>
      <c r="D15" s="8">
        <f>'[9]Расчёт для ФИН'!Q19</f>
        <v>27103</v>
      </c>
      <c r="E15" s="9">
        <f>'[9]Расчёт для ФИН'!R19</f>
        <v>6860</v>
      </c>
    </row>
    <row r="16" spans="2:5" x14ac:dyDescent="0.25">
      <c r="B16" s="6" t="s">
        <v>18</v>
      </c>
      <c r="C16" s="7">
        <f t="shared" si="0"/>
        <v>11473</v>
      </c>
      <c r="D16" s="8">
        <f>'[9]Расчёт для ФИН'!Q20</f>
        <v>9131</v>
      </c>
      <c r="E16" s="9">
        <f>'[9]Расчёт для ФИН'!R20</f>
        <v>2342</v>
      </c>
    </row>
    <row r="17" spans="2:5" x14ac:dyDescent="0.25">
      <c r="B17" s="6" t="s">
        <v>19</v>
      </c>
      <c r="C17" s="7">
        <f t="shared" si="0"/>
        <v>15726</v>
      </c>
      <c r="D17" s="8">
        <f>'[9]Расчёт для ФИН'!Q21</f>
        <v>12559</v>
      </c>
      <c r="E17" s="9">
        <f>'[9]Расчёт для ФИН'!R21</f>
        <v>3167</v>
      </c>
    </row>
    <row r="18" spans="2:5" x14ac:dyDescent="0.25">
      <c r="B18" s="6" t="s">
        <v>20</v>
      </c>
      <c r="C18" s="7">
        <f t="shared" si="0"/>
        <v>15175</v>
      </c>
      <c r="D18" s="8">
        <f>'[9]Расчёт для ФИН'!Q22</f>
        <v>12224</v>
      </c>
      <c r="E18" s="9">
        <f>'[9]Расчёт для ФИН'!R22</f>
        <v>2951</v>
      </c>
    </row>
    <row r="19" spans="2:5" x14ac:dyDescent="0.25">
      <c r="B19" s="6" t="s">
        <v>21</v>
      </c>
      <c r="C19" s="7">
        <f t="shared" si="0"/>
        <v>39187</v>
      </c>
      <c r="D19" s="8">
        <f>'[9]Расчёт для ФИН'!Q23</f>
        <v>30848</v>
      </c>
      <c r="E19" s="9">
        <f>'[9]Расчёт для ФИН'!R23</f>
        <v>8339</v>
      </c>
    </row>
    <row r="20" spans="2:5" x14ac:dyDescent="0.25">
      <c r="B20" s="6" t="s">
        <v>22</v>
      </c>
      <c r="C20" s="7">
        <f t="shared" si="0"/>
        <v>8979</v>
      </c>
      <c r="D20" s="8">
        <f>'[9]Расчёт для ФИН'!Q24</f>
        <v>7200</v>
      </c>
      <c r="E20" s="9">
        <f>'[9]Расчёт для ФИН'!R24</f>
        <v>1779</v>
      </c>
    </row>
    <row r="21" spans="2:5" x14ac:dyDescent="0.25">
      <c r="B21" s="6" t="s">
        <v>23</v>
      </c>
      <c r="C21" s="7">
        <f t="shared" si="0"/>
        <v>11101</v>
      </c>
      <c r="D21" s="8">
        <f>'[9]Расчёт для ФИН'!Q25</f>
        <v>8682</v>
      </c>
      <c r="E21" s="9">
        <f>'[9]Расчёт для ФИН'!R25</f>
        <v>2419</v>
      </c>
    </row>
    <row r="22" spans="2:5" x14ac:dyDescent="0.25">
      <c r="B22" s="6" t="s">
        <v>24</v>
      </c>
      <c r="C22" s="7">
        <f t="shared" si="0"/>
        <v>16467</v>
      </c>
      <c r="D22" s="8">
        <f>'[9]Расчёт для ФИН'!Q26</f>
        <v>13307</v>
      </c>
      <c r="E22" s="9">
        <f>'[9]Расчёт для ФИН'!R26</f>
        <v>3160</v>
      </c>
    </row>
    <row r="23" spans="2:5" x14ac:dyDescent="0.25">
      <c r="B23" s="6" t="s">
        <v>25</v>
      </c>
      <c r="C23" s="7">
        <f t="shared" si="0"/>
        <v>15439</v>
      </c>
      <c r="D23" s="8">
        <f>'[9]Расчёт для ФИН'!Q27</f>
        <v>12300</v>
      </c>
      <c r="E23" s="9">
        <f>'[9]Расчёт для ФИН'!R27</f>
        <v>3139</v>
      </c>
    </row>
    <row r="24" spans="2:5" x14ac:dyDescent="0.25">
      <c r="B24" s="6" t="s">
        <v>30</v>
      </c>
      <c r="C24" s="7">
        <f t="shared" si="0"/>
        <v>13797</v>
      </c>
      <c r="D24" s="8">
        <f>'[9]Расчёт для ФИН'!Q28</f>
        <v>13797</v>
      </c>
      <c r="E24" s="9">
        <f>'[9]Расчёт для ФИН'!R28</f>
        <v>0</v>
      </c>
    </row>
    <row r="25" spans="2:5" x14ac:dyDescent="0.25">
      <c r="B25" s="6" t="s">
        <v>26</v>
      </c>
      <c r="C25" s="7">
        <f t="shared" si="0"/>
        <v>10123</v>
      </c>
      <c r="D25" s="8">
        <f>'[9]Расчёт для ФИН'!Q29</f>
        <v>8151</v>
      </c>
      <c r="E25" s="9">
        <f>'[9]Расчёт для ФИН'!R29</f>
        <v>1972</v>
      </c>
    </row>
    <row r="26" spans="2:5" x14ac:dyDescent="0.25">
      <c r="B26" s="6" t="s">
        <v>27</v>
      </c>
      <c r="C26" s="7">
        <f t="shared" si="0"/>
        <v>6040</v>
      </c>
      <c r="D26" s="8">
        <f>'[9]Расчёт для ФИН'!Q30</f>
        <v>4964</v>
      </c>
      <c r="E26" s="9">
        <f>'[9]Расчёт для ФИН'!R30</f>
        <v>1076</v>
      </c>
    </row>
    <row r="27" spans="2:5" x14ac:dyDescent="0.25">
      <c r="B27" s="6" t="s">
        <v>31</v>
      </c>
      <c r="C27" s="7">
        <f t="shared" si="0"/>
        <v>172573</v>
      </c>
      <c r="D27" s="8">
        <f>'[9]Расчёт для ФИН'!Q31</f>
        <v>172573</v>
      </c>
      <c r="E27" s="9">
        <f>'[9]Расчёт для ФИН'!R31</f>
        <v>0</v>
      </c>
    </row>
    <row r="28" spans="2:5" x14ac:dyDescent="0.25">
      <c r="B28" s="6" t="s">
        <v>28</v>
      </c>
      <c r="C28" s="7">
        <f t="shared" si="0"/>
        <v>100337</v>
      </c>
      <c r="D28" s="8">
        <f>'[9]Расчёт для ФИН'!Q32</f>
        <v>99373</v>
      </c>
      <c r="E28" s="9">
        <f>'[9]Расчёт для ФИН'!R32</f>
        <v>964</v>
      </c>
    </row>
    <row r="29" spans="2:5" x14ac:dyDescent="0.25">
      <c r="B29" s="6" t="s">
        <v>32</v>
      </c>
      <c r="C29" s="7">
        <f t="shared" si="0"/>
        <v>37891</v>
      </c>
      <c r="D29" s="8">
        <f>'[9]Расчёт для ФИН'!Q33</f>
        <v>30926</v>
      </c>
      <c r="E29" s="9">
        <f>'[9]Расчёт для ФИН'!R33</f>
        <v>6965</v>
      </c>
    </row>
    <row r="30" spans="2:5" x14ac:dyDescent="0.25">
      <c r="B30" s="6" t="s">
        <v>29</v>
      </c>
      <c r="C30" s="7">
        <f t="shared" si="0"/>
        <v>12560</v>
      </c>
      <c r="D30" s="8">
        <f>'[9]Расчёт для ФИН'!Q34</f>
        <v>12560</v>
      </c>
      <c r="E30" s="9">
        <f>'[9]Расчёт для ФИН'!R34</f>
        <v>0</v>
      </c>
    </row>
    <row r="31" spans="2:5" x14ac:dyDescent="0.25">
      <c r="B31" s="6" t="s">
        <v>33</v>
      </c>
      <c r="C31" s="7">
        <f t="shared" si="0"/>
        <v>121932</v>
      </c>
      <c r="D31" s="8">
        <f>'[9]Расчёт для ФИН'!Q35</f>
        <v>0</v>
      </c>
      <c r="E31" s="9">
        <f>'[9]Расчёт для ФИН'!R35</f>
        <v>121932</v>
      </c>
    </row>
    <row r="32" spans="2:5" ht="16.5" thickBot="1" x14ac:dyDescent="0.3">
      <c r="B32" s="10" t="s">
        <v>5</v>
      </c>
      <c r="C32" s="7">
        <f t="shared" si="0"/>
        <v>542</v>
      </c>
      <c r="D32" s="8">
        <f>'[9]Расчёт для ФИН'!Q36</f>
        <v>542</v>
      </c>
      <c r="E32" s="9">
        <f>'[9]Расчёт для ФИН'!R36</f>
        <v>0</v>
      </c>
    </row>
    <row r="33" spans="2:6" ht="16.5" thickBot="1" x14ac:dyDescent="0.3">
      <c r="B33" s="11" t="s">
        <v>3</v>
      </c>
      <c r="C33" s="12">
        <f>SUM(C5:C32)</f>
        <v>1048997</v>
      </c>
      <c r="D33" s="13">
        <f>SUM(D5:D32)</f>
        <v>831450</v>
      </c>
      <c r="E33" s="14">
        <f>SUM(E5:E32)</f>
        <v>217547</v>
      </c>
      <c r="F33" s="2"/>
    </row>
    <row r="34" spans="2:6" x14ac:dyDescent="0.25">
      <c r="B34" s="3"/>
      <c r="D34" s="2"/>
      <c r="E34" s="2"/>
      <c r="F34" s="2"/>
    </row>
    <row r="35" spans="2:6" x14ac:dyDescent="0.25">
      <c r="B35" s="3"/>
      <c r="C35" s="4"/>
      <c r="D35" s="4"/>
      <c r="E35" s="4"/>
    </row>
    <row r="36" spans="2:6" x14ac:dyDescent="0.25">
      <c r="B36" s="5"/>
    </row>
  </sheetData>
  <mergeCells count="2">
    <mergeCell ref="B2:E2"/>
    <mergeCell ref="B3:E3"/>
  </mergeCells>
  <pageMargins left="0.2" right="0.2" top="0.21" bottom="0.22" header="0.17" footer="0.1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01.01.2023</vt:lpstr>
      <vt:lpstr>01.02.2023</vt:lpstr>
      <vt:lpstr>01.03.2023</vt:lpstr>
      <vt:lpstr>01.04.2023</vt:lpstr>
      <vt:lpstr>01.05.2023</vt:lpstr>
      <vt:lpstr>01.06.2023</vt:lpstr>
      <vt:lpstr>01.07.2023</vt:lpstr>
      <vt:lpstr>01.08.2023</vt:lpstr>
      <vt:lpstr>01.09.2023</vt:lpstr>
      <vt:lpstr>01.10.2023</vt:lpstr>
      <vt:lpstr>01.11.2023</vt:lpstr>
      <vt:lpstr>01.12.2023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БАРСУКОВ</dc:creator>
  <cp:lastModifiedBy>Уткин Виктор Валентинович</cp:lastModifiedBy>
  <cp:lastPrinted>2018-05-08T11:42:39Z</cp:lastPrinted>
  <dcterms:created xsi:type="dcterms:W3CDTF">2011-08-12T07:16:14Z</dcterms:created>
  <dcterms:modified xsi:type="dcterms:W3CDTF">2023-12-01T13:35:32Z</dcterms:modified>
</cp:coreProperties>
</file>